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599"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Statement'!$A$2:$I$57</definedName>
  </definedNames>
  <calcPr fullCalcOnLoad="1"/>
</workbook>
</file>

<file path=xl/sharedStrings.xml><?xml version="1.0" encoding="utf-8"?>
<sst xmlns="http://schemas.openxmlformats.org/spreadsheetml/2006/main" count="326" uniqueCount="245">
  <si>
    <t>PUC FOUNDER (MSC) BERHAD</t>
  </si>
  <si>
    <t>(Company No: 451734-A)</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</si>
  <si>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</si>
  <si>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</si>
  <si>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</si>
  <si>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</si>
  <si>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</si>
  <si>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</si>
  <si>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</si>
  <si>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</si>
  <si>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</si>
  <si>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</si>
  <si>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</si>
  <si>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</si>
  <si>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Other operating income</t>
  </si>
  <si>
    <t>Finance cost</t>
  </si>
  <si>
    <t>Taxation</t>
  </si>
  <si>
    <t>(a)</t>
  </si>
  <si>
    <t>Basic</t>
  </si>
  <si>
    <t>(b)</t>
  </si>
  <si>
    <t>Fully diluted</t>
  </si>
  <si>
    <t>(The Condensed Consolidated Income Statements should be read in conjunction with</t>
  </si>
  <si>
    <t>CONDENSED CONSOLIDATED BALANCE SHEETS</t>
  </si>
  <si>
    <t>AS AT END OF CURRENT YEAR QUARTER</t>
  </si>
  <si>
    <t xml:space="preserve"> </t>
  </si>
  <si>
    <t>PROPERTY, PLANT AND EQUIPMENT</t>
  </si>
  <si>
    <t>DEVELOPMENT EXPENDITURE</t>
  </si>
  <si>
    <t>CURRENT ASSETS</t>
  </si>
  <si>
    <t>Inventories</t>
  </si>
  <si>
    <t>Trade Receivables</t>
  </si>
  <si>
    <t>Other Receivables, Deposits and Prepayments</t>
  </si>
  <si>
    <t>Fixed Deposits</t>
  </si>
  <si>
    <t>Cash and Bank Balances</t>
  </si>
  <si>
    <t>CURRENT LIABILITIES</t>
  </si>
  <si>
    <t>Trade Payables</t>
  </si>
  <si>
    <t>Other Payables and Accrued Expenses</t>
  </si>
  <si>
    <t>SHARE CAPITAL</t>
  </si>
  <si>
    <t>RESERVES</t>
  </si>
  <si>
    <t>Share Premium</t>
  </si>
  <si>
    <t>Exchange Translation Reserve</t>
  </si>
  <si>
    <t>Accumulated Loss</t>
  </si>
  <si>
    <t>(The Condensed Consolidated Balance Sheets should be read in conjunction with</t>
  </si>
  <si>
    <t>CONDENSED CONSOLIDATED STATEMENTS OF CHANGES IN EQUITY</t>
  </si>
  <si>
    <t>Share Capital</t>
  </si>
  <si>
    <t>Non-Distributable Reserve- Share Premium</t>
  </si>
  <si>
    <t>Total</t>
  </si>
  <si>
    <t>NOTES</t>
  </si>
  <si>
    <t>A</t>
  </si>
  <si>
    <t>NOTES TO THE INTERIM FINANCIAL REPORT</t>
  </si>
  <si>
    <t>A1</t>
  </si>
  <si>
    <t>Basis of preparation</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</si>
  <si>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</si>
  <si>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</si>
  <si>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</si>
  <si>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</si>
  <si>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</si>
  <si>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</si>
  <si>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</si>
  <si>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</si>
  <si>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</si>
  <si>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</si>
  <si>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t>
  </si>
  <si>
    <t>A7</t>
  </si>
  <si>
    <t>Dividends paid</t>
  </si>
  <si>
    <t>A8</t>
  </si>
  <si>
    <t>Segment information</t>
  </si>
  <si>
    <t>Business Segment</t>
  </si>
  <si>
    <t xml:space="preserve">Biometrics </t>
  </si>
  <si>
    <t>Electronics Publishing System and MIS</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</si>
  <si>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</si>
  <si>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</si>
  <si>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</si>
  <si>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</si>
  <si>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</si>
  <si>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</si>
  <si>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</si>
  <si>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</si>
  <si>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</si>
  <si>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</si>
  <si>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</si>
  <si>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</si>
  <si>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</si>
  <si>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</si>
  <si>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</si>
  <si>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</si>
  <si>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</si>
  <si>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</si>
  <si>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</si>
  <si>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</si>
  <si>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</si>
  <si>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</si>
  <si>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</si>
  <si>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</si>
  <si>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</si>
  <si>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</si>
  <si>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</si>
  <si>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</si>
  <si>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</si>
  <si>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</si>
  <si>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</si>
  <si>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</si>
  <si>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</si>
  <si>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Group's borrowings and debt securities</t>
  </si>
  <si>
    <t>B10</t>
  </si>
  <si>
    <t>Off-balance sheet financial instruments</t>
  </si>
  <si>
    <t>B11</t>
  </si>
  <si>
    <t>Material litigation</t>
  </si>
  <si>
    <t>B12</t>
  </si>
  <si>
    <t>Dividends</t>
  </si>
  <si>
    <t xml:space="preserve">Basic </t>
  </si>
  <si>
    <t>By Order of the Board</t>
  </si>
  <si>
    <t>Cindy Lim Seck Wah</t>
  </si>
  <si>
    <t>Secretary</t>
  </si>
  <si>
    <t>Kuala Lumpur</t>
  </si>
  <si>
    <t>DEFERRED TAX ASSETS</t>
  </si>
  <si>
    <t>Exchange translation differences</t>
  </si>
  <si>
    <t>Current Year</t>
  </si>
  <si>
    <t>The preceding year's annual audited financial statements were not subject to any qualifications.</t>
  </si>
  <si>
    <t>The Group neither announced any profit forecast nor profit guarantee during the financial quarter under review.</t>
  </si>
  <si>
    <t>There were no dividends paid for the financial quarter under review.</t>
  </si>
  <si>
    <t>There were no changes in the valuation of the property, plant and equipment reported in the previous audited financial statements that will have an effect in the financial quarter under review.</t>
  </si>
  <si>
    <t>(The Condensed Consolidated Statements of Changes in Equity should be read in conjunction with</t>
  </si>
  <si>
    <t>Office Rental paid to</t>
  </si>
  <si>
    <t>-- Founder HK Ltd</t>
  </si>
  <si>
    <t>Management fee paid to</t>
  </si>
  <si>
    <t>Attributable to:</t>
  </si>
  <si>
    <t>Equity holders of the parent</t>
  </si>
  <si>
    <t>TOTAL EQUITY</t>
  </si>
  <si>
    <t xml:space="preserve">Net assets per share attributable to </t>
  </si>
  <si>
    <t>ordinary equity holders of the parent (sen)</t>
  </si>
  <si>
    <t>Net profit for the period (cumulative)</t>
  </si>
  <si>
    <t>There were no purchase or disposal of unquoted investments and properties for the financial quarter under review.</t>
  </si>
  <si>
    <t>There were no financial instruments with off-balance sheet risk as at the date of this announcement applicable to the Group.</t>
  </si>
  <si>
    <t>Weighted average number of shares in issue</t>
  </si>
  <si>
    <t>There were no issuance of debt and equity securities for the financial quarter under review.</t>
  </si>
  <si>
    <t>Share Based Payment</t>
  </si>
  <si>
    <t>CONDENSED CONSOLIDATED CASH FLOW STATEMENTS</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</si>
  <si>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</si>
  <si>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</si>
  <si>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</si>
  <si>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</si>
  <si>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</si>
  <si>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</si>
  <si>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</si>
  <si>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</si>
  <si>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</si>
  <si>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</si>
  <si>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</si>
  <si>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</si>
  <si>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CASH FLOWS FROM INVESTING ACTIVITIES</t>
  </si>
  <si>
    <t>Purchase of property, plant and equipment</t>
  </si>
  <si>
    <t>CASH AND CASH EQUIVALENTS AT BEGINNING OF THE PERIOD</t>
  </si>
  <si>
    <t>CASH AND CASH EQUIVALENTS AT END OF THE PERIOD</t>
  </si>
  <si>
    <t>Note:</t>
  </si>
  <si>
    <t>There are no comparative figures as this is the first year of interim financial statements prepared in accordance with MASB 26 Interim Financial Reporting</t>
  </si>
  <si>
    <t>(The Condensed Consolidated Cash Flow Statements should be read in conjunction with</t>
  </si>
  <si>
    <t>ended 31/12/2006</t>
  </si>
  <si>
    <t>Current Quarter</t>
  </si>
  <si>
    <t>ended</t>
  </si>
  <si>
    <t>Tax Liabilities</t>
  </si>
  <si>
    <t>TURNOVER</t>
  </si>
  <si>
    <r>
      <t xml:space="preserve">Proposed disposal of Myage Software (M) Sdn Bhd </t>
    </r>
    <r>
      <rPr>
        <b/>
        <i/>
        <sz val="10"/>
        <color indexed="8"/>
        <rFont val="Arial"/>
        <family val="2"/>
      </rPr>
      <t>(formerly known as Sendi Mutiara On-line Sdn Bhd)</t>
    </r>
  </si>
  <si>
    <r>
      <t xml:space="preserve">On 26 June 2006, the Group announced that it had entered an agreement to dispose its entire stake in its associated company Myage Software (M) Sdn Bhd </t>
    </r>
    <r>
      <rPr>
        <i/>
        <sz val="10"/>
        <color indexed="8"/>
        <rFont val="Arial"/>
        <family val="2"/>
      </rPr>
      <t>(formerly known as Sendi Mutiara On-Line Sdn Bhd)</t>
    </r>
    <r>
      <rPr>
        <sz val="10"/>
        <color indexed="8"/>
        <rFont val="Arial"/>
        <family val="2"/>
      </rPr>
      <t>. A total number of 499,998 ordinary shares of RM1.00 each is disposed at a disposal consideration of RM342,500.00 which will be settled through nine (9) monthly instalments starting from July 2006 to March 2007. The Group recorded a loss on disposal of RM157,498 in divesting the said associate.  The shares transfer was executed on 11 July 2006.</t>
    </r>
  </si>
  <si>
    <t>A9</t>
  </si>
  <si>
    <t>A2</t>
  </si>
  <si>
    <t>ASSETS</t>
  </si>
  <si>
    <t>NON-CURRENT ASSETS</t>
  </si>
  <si>
    <t>TOTAL ASSETS</t>
  </si>
  <si>
    <t>EQUITY AND LIABILITIES</t>
  </si>
  <si>
    <t xml:space="preserve">CAPITAL AND RESERVES ATTRIBUTABLE TO </t>
  </si>
  <si>
    <t>EQUITY HOLDERS OF THE COMPANY</t>
  </si>
  <si>
    <t>NON-CURRENT LIABILITIES</t>
  </si>
  <si>
    <t>TOTAL CURRENT LIABILITIES</t>
  </si>
  <si>
    <t>TOTAL LIABILITIES</t>
  </si>
  <si>
    <t>TOTAL EQUITY AND LIABILITIES</t>
  </si>
  <si>
    <t xml:space="preserve"> the accompanying explanatory notes attached to the interim financial statements)</t>
  </si>
  <si>
    <t>Operating profit before working capital changes</t>
  </si>
  <si>
    <t>(Note A15)</t>
  </si>
  <si>
    <t>There were no changes in estimates of amounts reported in prior financial year, which have a material effect in the financial quarter under review.</t>
  </si>
  <si>
    <t>INTANGIBLE ASSETS</t>
  </si>
  <si>
    <t>Net cash used in investing activities</t>
  </si>
  <si>
    <t xml:space="preserve"> There were no corporate proposals as at the date of this announcement.</t>
  </si>
  <si>
    <t>Tax paid</t>
  </si>
  <si>
    <t>DEFERRED TAX LIABILITIES</t>
  </si>
  <si>
    <t>PROFIT/(LOSS) AFTER TAXATION</t>
  </si>
  <si>
    <t>Balance as at 1 January 2008</t>
  </si>
  <si>
    <t xml:space="preserve"> There were no Group's borrowings and debt securities as at the date of this announcement.</t>
  </si>
  <si>
    <t>Profit from operations</t>
  </si>
  <si>
    <t>Profit before taxation</t>
  </si>
  <si>
    <t>Profit after taxation</t>
  </si>
  <si>
    <t>Earnings Per Share (Sen)</t>
  </si>
  <si>
    <t xml:space="preserve">   Accumulated Loss</t>
  </si>
  <si>
    <t>Non-Distributable Reserve-Share Based Payment</t>
  </si>
  <si>
    <t>Earning per share</t>
  </si>
  <si>
    <t>The basic earnings per share of the Group is calculated by dividing the net profit for the period by the weighted average number of ordinary shares as follows:-</t>
  </si>
  <si>
    <t>Net profit (RM)</t>
  </si>
  <si>
    <t>Basic earnings per share (sen)</t>
  </si>
  <si>
    <t>There were no acquisition or disposal of quoted securities for the financial quarter under review and the financial year to date.</t>
  </si>
  <si>
    <t>Balance as at 1 January 2009</t>
  </si>
  <si>
    <t xml:space="preserve">the Annual Financial Report for the year ended 31 December 2008 and </t>
  </si>
  <si>
    <t>The interim financial report should be read in conjunction with the audited financial statements of the Group for the year ended 31 December 2008.</t>
  </si>
  <si>
    <t>(AUDITED)                   AS AT PRECEDING FINANCIAL YEAR END</t>
  </si>
  <si>
    <t>On 23 February 2007, the Group announced that on 16 February 2007, the solicitors of PUC (“Plaintiff”) had filed a Writ of Summons against Wong Kok San (“Defendant”) for RM287,500.00, including interest, legal charges and other relevant costs (“Amount Claimed”).  The Amount Claimed was pursuant to the breach of contract arising from the sale of shares of Myage Software (M) Sdn Bhd in respect of the share sale agreement dated 26 June 2006 (“SSA”) entered into between the Plaintiff and the Defendant.  Further information on the SSA can be obtained from the announcement made by PUC on 26 June 2006.</t>
  </si>
  <si>
    <t>31/12/2008</t>
  </si>
  <si>
    <t>INVESTMENTS IN ASSOCIATE</t>
  </si>
  <si>
    <t xml:space="preserve">The accounting policies and methods of computation adopted by the Group in this interim financial report are consistent with those adopted in the annual financial statements for the year ended 31 December 2008. </t>
  </si>
  <si>
    <t>Save for the following, there were no material litigations pending on the date of this announcement:-</t>
  </si>
  <si>
    <t>EFECTS OF EXCHANGE RATE CHANGES</t>
  </si>
  <si>
    <t>B13</t>
  </si>
  <si>
    <t>Company</t>
  </si>
  <si>
    <t>Subsidiary</t>
  </si>
  <si>
    <t>b.</t>
  </si>
  <si>
    <t>Diluted</t>
  </si>
  <si>
    <t xml:space="preserve">The fully diluted earnings per share have not been presented as there is no diluted effect for the share of the Group. </t>
  </si>
  <si>
    <t>Quarterly report on consolidated results for the 2nd quarter ended 30.06.2009</t>
  </si>
  <si>
    <t>3-months ended 30 June</t>
  </si>
  <si>
    <t>Cumulative 6-months ended 30 June</t>
  </si>
  <si>
    <t>6 months period ended 30.06.2008</t>
  </si>
  <si>
    <t>6 months period ended 30.06.2009</t>
  </si>
  <si>
    <t>Balance as at  30 June 2009</t>
  </si>
  <si>
    <t>Balance as at  30 June 2008</t>
  </si>
  <si>
    <t>PRECEDING YEAR  CORRESPONDING PERIOD</t>
  </si>
  <si>
    <t>CASH FLOWS FROM FINANCING ACTIVITIES</t>
  </si>
  <si>
    <t>Repayment of bank borrowings</t>
  </si>
  <si>
    <t>Net cash used in financing activities</t>
  </si>
  <si>
    <t>Disposal of Subsidiary</t>
  </si>
  <si>
    <t>Based on the performance to date,  the Board expects the year 2009 to be positive for the Group.</t>
  </si>
  <si>
    <t>NA</t>
  </si>
  <si>
    <t>PUC had entered into one year Software Service Contract worth SGD212,898 with Singapore Press Holding Berhad (SPH) effective 1 September 2009</t>
  </si>
  <si>
    <t>On 25 June 2007, the Defendant filed a Defence. Accordingly, PUC filed a reply to Defence on 18 July 2007. On 25 September 2007, the solicitors of PUC had filed an Application for Summary Judgement against the Defendant and the Court has fixed the Hearing on 19 March 2008. On 4 April 2008 PUC's application for Summary Judgement against the Defendant has been allowed with cost. Draft Order and Judgement had been returned by court later for amendment and approval by Defender's solocitor. PUC then refiled the Draft Order and Judgement on 22 May 2009. On July 10, 2009, extract of Order and Judgement against Defendant obtained. The Group will proceed to recover the Judgement sum from Mr. Wong.</t>
  </si>
  <si>
    <t>Allowance for Obsolete inventories</t>
  </si>
  <si>
    <t>Gain on Disposal of Subsidiary</t>
  </si>
  <si>
    <t>Disposal of Subsidiary, net of cash dispose off</t>
  </si>
  <si>
    <t xml:space="preserve">Date: </t>
  </si>
  <si>
    <t>30/06/2009</t>
  </si>
  <si>
    <t>30/06/2008</t>
  </si>
  <si>
    <t>Cash from/(used in) operations</t>
  </si>
  <si>
    <t>Net cash from/(used in) operating activities</t>
  </si>
  <si>
    <t>NET DECREASE IN CASH AND CASH EQUIVALENTS</t>
  </si>
  <si>
    <t>The interim financial report has been prepared in compliance with FRS 134, Interim Financial Reporting and Appendix 9B of the Listing Requirements of Bursa Malaysia Securities Berhad for the ACE Market.</t>
  </si>
  <si>
    <t>The Group had, on 19 May 2009, disposed off a wholly owned subsidiary, Founder GlobalTech Limited to Skylark Global Limited for a cash consideration of RM95,000.00. The Disposal had resulted in a gain of approximately RM46.000.</t>
  </si>
  <si>
    <t>During the quarter, the Group had disposed off Founder Globaltech Ltd, a wholly owned subsidiary and the only oversea operation, due to continue losses incurred from its EPS &amp; MIS segment. Nevertheless, the distributionship of biometrics business resume.</t>
  </si>
  <si>
    <t>ADDITIONAL INFORMATION REQUIRED PURSUANT TO APPENDIX 9B OF THE ACE MARKET LISTING REQUIREMENTS</t>
  </si>
  <si>
    <t>For the current financial quarter under review ("Q2 2009"), the Group recorded revenue of RM3,310,568 and profit before taxation ("PBT") of RM309,612 compared with preceding year's corresponding quarter's ("Q2 2008") revenue of RM4,249,315 and PBT of RM225,970. The decreased in revenue recorded for Q2 2009 was mainly due to drop in EPS &amp; MIS business segment after disposal of Hong Kong subsidiary in May 2009, whereas the increase in profitability were caused by Grant received from Matrade and gain obtained via disposal of subsidiary.</t>
  </si>
  <si>
    <t>For Q2 2009 the Group recorded PBT of RM309,612 compared to PBT of RM191,178 in the preceding quarter ("Q1 2009"). The increase was mainly due to gain obtained from the disposal of subsidiary and promotion grant received from Matrade.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</si>
</sst>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_);_(* \(#,##0.0\);_(* &quot;-&quot;??_);_(@_)"/>
    <numFmt numFmtId="173" formatCode="_(* #,##0.0_);_(* \(#,##0.0\);_(* &quot;-&quot;?_);_(@_)"/>
    <numFmt numFmtId="174" formatCode="dd/mm/yyyy"/>
  </numFmts>
  <fonts count="33">
    <font>
      <sz val="10"/>
      <name val="Arial"/>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8"/>
      <name val="Arial"/>
      <family val="2"/>
    </font>
    <font>
      <b/>
      <sz val="18"/>
      <color indexed="8"/>
      <name val="Arial"/>
      <family val="2"/>
    </font>
    <font>
      <sz val="8"/>
      <color indexed="8"/>
      <name val="Arial"/>
      <family val="2"/>
    </font>
    <font>
      <b/>
      <sz val="12"/>
      <color indexed="8"/>
      <name val="Arial"/>
      <family val="2"/>
    </font>
    <font>
      <b/>
      <sz val="10"/>
      <color indexed="8"/>
      <name val="Arial"/>
      <family val="2"/>
    </font>
    <font>
      <b/>
      <sz val="10"/>
      <color indexed="8"/>
      <name val="Arial Narrow"/>
      <family val="2"/>
    </font>
    <font>
      <i/>
      <sz val="10"/>
      <color indexed="8"/>
      <name val="Arial"/>
      <family val="2"/>
    </font>
    <font>
      <b/>
      <u val="single"/>
      <sz val="10"/>
      <color indexed="8"/>
      <name val="Arial"/>
      <family val="2"/>
    </font>
    <font>
      <b/>
      <i/>
      <sz val="10"/>
      <color indexed="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32"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40">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0" fontId="0" fillId="0" borderId="0" xfId="42" applyNumberFormat="1" applyFont="1" applyAlignment="1">
      <alignment/>
    </xf>
    <xf numFmtId="170" fontId="0" fillId="0" borderId="10" xfId="42" applyNumberFormat="1" applyFont="1" applyBorder="1" applyAlignment="1">
      <alignment/>
    </xf>
    <xf numFmtId="0" fontId="0" fillId="0" borderId="0" xfId="0" applyFont="1" applyBorder="1" applyAlignment="1">
      <alignment/>
    </xf>
    <xf numFmtId="170" fontId="0" fillId="0" borderId="11" xfId="42" applyNumberFormat="1" applyFont="1" applyBorder="1" applyAlignment="1">
      <alignment/>
    </xf>
    <xf numFmtId="170" fontId="0" fillId="0" borderId="0" xfId="42" applyNumberFormat="1" applyFont="1" applyBorder="1" applyAlignment="1">
      <alignment/>
    </xf>
    <xf numFmtId="43" fontId="0" fillId="0" borderId="0" xfId="42" applyFont="1" applyAlignment="1">
      <alignment/>
    </xf>
    <xf numFmtId="0" fontId="5" fillId="0" borderId="0" xfId="0" applyFont="1" applyAlignment="1">
      <alignment/>
    </xf>
    <xf numFmtId="0" fontId="0" fillId="0" borderId="10" xfId="0" applyFont="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wrapText="1"/>
    </xf>
    <xf numFmtId="0" fontId="6" fillId="0" borderId="0" xfId="0" applyFont="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0" xfId="0" applyFont="1" applyBorder="1" applyAlignment="1">
      <alignment horizontal="right"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170" fontId="6" fillId="0" borderId="0" xfId="42" applyNumberFormat="1" applyFont="1" applyFill="1" applyBorder="1" applyAlignment="1">
      <alignment horizontal="center" vertical="center"/>
    </xf>
    <xf numFmtId="170" fontId="6" fillId="0" borderId="10" xfId="42" applyNumberFormat="1" applyFont="1" applyFill="1" applyBorder="1" applyAlignment="1">
      <alignment horizontal="center" vertical="center"/>
    </xf>
    <xf numFmtId="170" fontId="10" fillId="0" borderId="12" xfId="42" applyNumberFormat="1" applyFont="1" applyFill="1" applyBorder="1" applyAlignment="1">
      <alignment horizontal="center" vertical="center"/>
    </xf>
    <xf numFmtId="170" fontId="10" fillId="0" borderId="0" xfId="42" applyNumberFormat="1" applyFont="1" applyFill="1" applyBorder="1" applyAlignment="1">
      <alignment horizontal="center" vertical="center"/>
    </xf>
    <xf numFmtId="0" fontId="6" fillId="0" borderId="0" xfId="0" applyFont="1" applyFill="1" applyAlignment="1">
      <alignment horizontal="right"/>
    </xf>
    <xf numFmtId="170" fontId="10" fillId="0" borderId="0" xfId="0" applyNumberFormat="1" applyFont="1" applyFill="1" applyBorder="1" applyAlignment="1">
      <alignment horizontal="center" vertical="center"/>
    </xf>
    <xf numFmtId="170" fontId="6" fillId="0" borderId="0" xfId="0" applyNumberFormat="1" applyFont="1" applyFill="1" applyAlignment="1">
      <alignment/>
    </xf>
    <xf numFmtId="0" fontId="6" fillId="0" borderId="0" xfId="0" applyFont="1" applyFill="1" applyBorder="1" applyAlignment="1">
      <alignment horizontal="center" vertical="center"/>
    </xf>
    <xf numFmtId="170" fontId="10" fillId="0" borderId="13"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6" fillId="0" borderId="0" xfId="0" applyFont="1" applyAlignment="1">
      <alignment horizontal="right"/>
    </xf>
    <xf numFmtId="0" fontId="6" fillId="0" borderId="0" xfId="0" applyFont="1" applyFill="1" applyBorder="1" applyAlignment="1">
      <alignment/>
    </xf>
    <xf numFmtId="0" fontId="6" fillId="0" borderId="0" xfId="0" applyFont="1" applyFill="1" applyAlignment="1">
      <alignment vertical="top"/>
    </xf>
    <xf numFmtId="0" fontId="10" fillId="0" borderId="0" xfId="0" applyFont="1" applyFill="1" applyAlignment="1">
      <alignment horizontal="center" vertical="top"/>
    </xf>
    <xf numFmtId="0" fontId="10"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justify" vertical="top"/>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4" fontId="10" fillId="0" borderId="0" xfId="0" applyNumberFormat="1" applyFont="1" applyBorder="1" applyAlignment="1" quotePrefix="1">
      <alignment horizontal="center" vertical="center"/>
    </xf>
    <xf numFmtId="170" fontId="6" fillId="0" borderId="0" xfId="42" applyNumberFormat="1" applyFont="1" applyAlignment="1">
      <alignment/>
    </xf>
    <xf numFmtId="170" fontId="6" fillId="0" borderId="0" xfId="42" applyNumberFormat="1" applyFont="1" applyFill="1" applyAlignment="1">
      <alignment/>
    </xf>
    <xf numFmtId="170" fontId="6" fillId="0" borderId="10" xfId="42" applyNumberFormat="1" applyFont="1" applyBorder="1" applyAlignment="1">
      <alignment/>
    </xf>
    <xf numFmtId="0" fontId="6" fillId="0" borderId="0" xfId="0" applyFont="1" applyBorder="1" applyAlignment="1">
      <alignment/>
    </xf>
    <xf numFmtId="170" fontId="6" fillId="0" borderId="11" xfId="42" applyNumberFormat="1" applyFont="1" applyBorder="1" applyAlignment="1">
      <alignment/>
    </xf>
    <xf numFmtId="170" fontId="6" fillId="0" borderId="0" xfId="42" applyNumberFormat="1" applyFont="1" applyBorder="1" applyAlignment="1">
      <alignment/>
    </xf>
    <xf numFmtId="170" fontId="6" fillId="0" borderId="0" xfId="0" applyNumberFormat="1" applyFont="1" applyAlignment="1">
      <alignment/>
    </xf>
    <xf numFmtId="43" fontId="6" fillId="0" borderId="0" xfId="42" applyFont="1" applyAlignment="1">
      <alignment/>
    </xf>
    <xf numFmtId="43" fontId="6" fillId="0" borderId="0" xfId="0" applyNumberFormat="1" applyFont="1" applyFill="1" applyAlignment="1">
      <alignment horizontal="right"/>
    </xf>
    <xf numFmtId="0" fontId="6" fillId="0" borderId="0" xfId="0" applyFont="1" applyFill="1" applyBorder="1" applyAlignment="1">
      <alignment horizontal="left" vertical="center" wrapText="1"/>
    </xf>
    <xf numFmtId="41" fontId="6" fillId="0" borderId="0" xfId="0" applyNumberFormat="1" applyFont="1" applyBorder="1" applyAlignment="1">
      <alignment horizontal="center" vertical="center"/>
    </xf>
    <xf numFmtId="171" fontId="6" fillId="0" borderId="0" xfId="0" applyNumberFormat="1" applyFont="1" applyBorder="1" applyAlignment="1">
      <alignment horizontal="center" vertical="center"/>
    </xf>
    <xf numFmtId="0" fontId="12" fillId="0" borderId="0" xfId="0" applyFont="1" applyBorder="1" applyAlignment="1">
      <alignment vertical="center"/>
    </xf>
    <xf numFmtId="41" fontId="6"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0" applyNumberFormat="1" applyFont="1" applyBorder="1" applyAlignment="1">
      <alignment horizontal="center" vertical="center"/>
    </xf>
    <xf numFmtId="41" fontId="6" fillId="0" borderId="17" xfId="0" applyNumberFormat="1" applyFont="1" applyBorder="1" applyAlignment="1">
      <alignment horizontal="center" vertical="center"/>
    </xf>
    <xf numFmtId="41" fontId="6" fillId="0" borderId="15" xfId="0" applyNumberFormat="1" applyFont="1" applyFill="1" applyBorder="1" applyAlignment="1">
      <alignment horizontal="center" vertical="center"/>
    </xf>
    <xf numFmtId="41" fontId="6" fillId="0" borderId="13" xfId="0" applyNumberFormat="1" applyFont="1" applyBorder="1" applyAlignment="1">
      <alignment horizontal="center" vertical="center"/>
    </xf>
    <xf numFmtId="43" fontId="6" fillId="0" borderId="0" xfId="42" applyFont="1" applyBorder="1" applyAlignment="1">
      <alignment vertical="center"/>
    </xf>
    <xf numFmtId="41" fontId="6" fillId="0" borderId="10" xfId="0" applyNumberFormat="1" applyFont="1" applyBorder="1" applyAlignment="1">
      <alignment horizontal="center" vertical="center"/>
    </xf>
    <xf numFmtId="43" fontId="6" fillId="0" borderId="11" xfId="42" applyNumberFormat="1" applyFont="1" applyBorder="1" applyAlignment="1">
      <alignment/>
    </xf>
    <xf numFmtId="43" fontId="6" fillId="0" borderId="0" xfId="0" applyNumberFormat="1" applyFont="1" applyBorder="1" applyAlignment="1">
      <alignment horizontal="center" vertical="center"/>
    </xf>
    <xf numFmtId="41" fontId="6" fillId="0" borderId="0" xfId="0" applyNumberFormat="1" applyFont="1" applyAlignment="1">
      <alignment/>
    </xf>
    <xf numFmtId="41" fontId="6" fillId="0" borderId="0" xfId="0" applyNumberFormat="1" applyFont="1" applyBorder="1" applyAlignment="1">
      <alignment/>
    </xf>
    <xf numFmtId="0" fontId="6" fillId="0" borderId="0" xfId="0" applyFont="1" applyAlignment="1">
      <alignment horizontal="center"/>
    </xf>
    <xf numFmtId="0" fontId="9" fillId="0" borderId="0" xfId="0" applyFont="1" applyFill="1" applyAlignment="1">
      <alignment horizontal="center" vertical="top"/>
    </xf>
    <xf numFmtId="0" fontId="10" fillId="0" borderId="0" xfId="0" applyFont="1" applyAlignment="1">
      <alignment horizontal="center"/>
    </xf>
    <xf numFmtId="0" fontId="10" fillId="0" borderId="0" xfId="0" applyFont="1" applyAlignment="1">
      <alignment/>
    </xf>
    <xf numFmtId="0" fontId="6" fillId="0" borderId="0" xfId="0" applyFont="1" applyFill="1" applyAlignment="1">
      <alignment horizontal="justify" vertical="top"/>
    </xf>
    <xf numFmtId="0" fontId="10" fillId="0" borderId="0" xfId="0" applyFont="1" applyFill="1" applyAlignment="1">
      <alignment horizontal="center"/>
    </xf>
    <xf numFmtId="0" fontId="10" fillId="0" borderId="0" xfId="0" applyFont="1" applyFill="1" applyAlignment="1">
      <alignment/>
    </xf>
    <xf numFmtId="0" fontId="6" fillId="0" borderId="0" xfId="0" applyFont="1" applyFill="1" applyAlignment="1">
      <alignment horizontal="center"/>
    </xf>
    <xf numFmtId="0" fontId="6" fillId="0" borderId="0" xfId="0" applyFont="1" applyAlignment="1">
      <alignment horizontal="left" vertical="top" wrapText="1"/>
    </xf>
    <xf numFmtId="0" fontId="13" fillId="0" borderId="0" xfId="0" applyFont="1" applyAlignment="1">
      <alignment/>
    </xf>
    <xf numFmtId="0" fontId="10" fillId="0" borderId="0" xfId="0" applyFont="1" applyAlignment="1">
      <alignment horizontal="justify" vertical="top"/>
    </xf>
    <xf numFmtId="41" fontId="6" fillId="0" borderId="0" xfId="42" applyNumberFormat="1" applyFont="1" applyAlignment="1">
      <alignment horizontal="right" vertical="top"/>
    </xf>
    <xf numFmtId="41" fontId="10" fillId="0" borderId="0" xfId="42" applyNumberFormat="1" applyFont="1" applyAlignment="1">
      <alignment horizontal="right" vertical="top"/>
    </xf>
    <xf numFmtId="0" fontId="6" fillId="0" borderId="0" xfId="0" applyFont="1" applyAlignment="1">
      <alignment horizontal="left" vertical="top"/>
    </xf>
    <xf numFmtId="41" fontId="6" fillId="0" borderId="0" xfId="42" applyNumberFormat="1" applyFont="1" applyAlignment="1">
      <alignment horizontal="right"/>
    </xf>
    <xf numFmtId="41" fontId="6" fillId="0" borderId="0" xfId="42" applyNumberFormat="1" applyFont="1" applyAlignment="1">
      <alignment horizontal="left" vertical="top"/>
    </xf>
    <xf numFmtId="0" fontId="10" fillId="0" borderId="0" xfId="0" applyFont="1" applyAlignment="1">
      <alignment horizontal="left" vertical="top"/>
    </xf>
    <xf numFmtId="41" fontId="6" fillId="0" borderId="13" xfId="42" applyNumberFormat="1" applyFont="1" applyBorder="1" applyAlignment="1">
      <alignment horizontal="justify" vertical="top"/>
    </xf>
    <xf numFmtId="41" fontId="6" fillId="0" borderId="0" xfId="42" applyNumberFormat="1" applyFont="1" applyAlignment="1">
      <alignment horizontal="justify" vertical="top"/>
    </xf>
    <xf numFmtId="41" fontId="6" fillId="0" borderId="13" xfId="42" applyNumberFormat="1" applyFont="1" applyBorder="1" applyAlignment="1">
      <alignment/>
    </xf>
    <xf numFmtId="41" fontId="6" fillId="0" borderId="0" xfId="42" applyNumberFormat="1" applyFont="1" applyBorder="1" applyAlignment="1">
      <alignment horizontal="right" vertical="top"/>
    </xf>
    <xf numFmtId="41" fontId="6" fillId="0" borderId="13" xfId="42" applyNumberFormat="1" applyFont="1" applyBorder="1" applyAlignment="1">
      <alignment horizontal="right" vertical="top"/>
    </xf>
    <xf numFmtId="0" fontId="13" fillId="0" borderId="0" xfId="0" applyFont="1" applyAlignment="1">
      <alignment horizontal="left" vertical="top"/>
    </xf>
    <xf numFmtId="41" fontId="6" fillId="0" borderId="0" xfId="42" applyNumberFormat="1" applyFont="1" applyBorder="1" applyAlignment="1">
      <alignment horizontal="justify" vertical="top"/>
    </xf>
    <xf numFmtId="41" fontId="6" fillId="0" borderId="0" xfId="42" applyNumberFormat="1" applyFont="1" applyBorder="1" applyAlignment="1">
      <alignment/>
    </xf>
    <xf numFmtId="37" fontId="6" fillId="0" borderId="0" xfId="42" applyNumberFormat="1" applyFont="1" applyAlignment="1">
      <alignment horizontal="right" vertical="top"/>
    </xf>
    <xf numFmtId="37" fontId="10" fillId="0" borderId="0" xfId="42" applyNumberFormat="1" applyFont="1" applyAlignment="1">
      <alignment horizontal="right" vertical="top"/>
    </xf>
    <xf numFmtId="37" fontId="6" fillId="0" borderId="0" xfId="42" applyNumberFormat="1" applyFont="1" applyAlignment="1">
      <alignment horizontal="right"/>
    </xf>
    <xf numFmtId="37" fontId="6" fillId="0" borderId="13" xfId="42" applyNumberFormat="1" applyFont="1" applyBorder="1" applyAlignment="1">
      <alignment horizontal="right"/>
    </xf>
    <xf numFmtId="0" fontId="10" fillId="0" borderId="0" xfId="0" applyFont="1" applyAlignment="1">
      <alignment horizontal="right"/>
    </xf>
    <xf numFmtId="0" fontId="6"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right" wrapText="1"/>
    </xf>
    <xf numFmtId="0" fontId="10" fillId="0" borderId="0" xfId="0" applyFont="1" applyAlignment="1">
      <alignment horizontal="center" wrapText="1"/>
    </xf>
    <xf numFmtId="0" fontId="6" fillId="0" borderId="0" xfId="0" applyFont="1" applyAlignment="1">
      <alignment horizontal="center" wrapText="1"/>
    </xf>
    <xf numFmtId="0" fontId="10" fillId="0" borderId="0" xfId="0" applyFont="1" applyFill="1" applyAlignment="1">
      <alignment horizontal="right"/>
    </xf>
    <xf numFmtId="0" fontId="6" fillId="0" borderId="0" xfId="0" applyFont="1" applyFill="1" applyAlignment="1">
      <alignment horizontal="justify" vertical="top" wrapText="1" shrinkToFit="1"/>
    </xf>
    <xf numFmtId="0" fontId="6" fillId="0" borderId="0" xfId="0" applyFont="1" applyAlignment="1">
      <alignment horizontal="justify" vertical="center" wrapText="1"/>
    </xf>
    <xf numFmtId="0" fontId="6" fillId="0" borderId="0" xfId="0" applyFont="1" applyAlignment="1">
      <alignment/>
    </xf>
    <xf numFmtId="0" fontId="6" fillId="0" borderId="0" xfId="0" applyFont="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0" xfId="0" applyFont="1" applyBorder="1" applyAlignment="1">
      <alignment wrapText="1"/>
    </xf>
    <xf numFmtId="0" fontId="6" fillId="0" borderId="22" xfId="0" applyFont="1" applyBorder="1" applyAlignment="1">
      <alignment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6" fillId="0" borderId="23" xfId="0" applyFont="1" applyBorder="1" applyAlignment="1">
      <alignment wrapText="1"/>
    </xf>
    <xf numFmtId="0" fontId="6" fillId="0" borderId="10" xfId="0" applyFont="1" applyBorder="1" applyAlignment="1">
      <alignment wrapText="1"/>
    </xf>
    <xf numFmtId="0" fontId="6" fillId="0" borderId="24" xfId="0" applyFont="1" applyBorder="1" applyAlignment="1">
      <alignment wrapText="1"/>
    </xf>
    <xf numFmtId="0" fontId="10" fillId="0" borderId="17" xfId="0" applyFont="1" applyBorder="1" applyAlignment="1">
      <alignment horizontal="center" wrapText="1"/>
    </xf>
    <xf numFmtId="170" fontId="6" fillId="0" borderId="21" xfId="42" applyNumberFormat="1" applyFont="1" applyBorder="1" applyAlignment="1">
      <alignment wrapText="1"/>
    </xf>
    <xf numFmtId="0" fontId="6" fillId="0" borderId="15" xfId="0" applyFont="1" applyBorder="1" applyAlignment="1">
      <alignment wrapText="1"/>
    </xf>
    <xf numFmtId="43" fontId="6" fillId="0" borderId="21" xfId="42" applyFont="1" applyBorder="1" applyAlignment="1">
      <alignment wrapText="1"/>
    </xf>
    <xf numFmtId="43" fontId="6" fillId="0" borderId="15" xfId="42" applyFont="1" applyBorder="1" applyAlignment="1">
      <alignment wrapText="1"/>
    </xf>
    <xf numFmtId="0" fontId="6" fillId="0" borderId="16" xfId="0" applyFont="1" applyBorder="1" applyAlignment="1">
      <alignment wrapText="1"/>
    </xf>
    <xf numFmtId="0" fontId="6" fillId="0" borderId="0" xfId="0" applyFont="1" applyAlignment="1">
      <alignment horizontal="justify"/>
    </xf>
    <xf numFmtId="170" fontId="6" fillId="0" borderId="18" xfId="42" applyNumberFormat="1" applyFont="1" applyBorder="1" applyAlignment="1">
      <alignment wrapText="1"/>
    </xf>
    <xf numFmtId="0" fontId="10" fillId="0" borderId="0" xfId="0" applyFont="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37" fontId="6" fillId="0" borderId="13" xfId="42" applyNumberFormat="1" applyFont="1" applyBorder="1" applyAlignment="1">
      <alignment horizontal="right" vertical="top"/>
    </xf>
    <xf numFmtId="170" fontId="6" fillId="0" borderId="0" xfId="42" applyNumberFormat="1" applyFont="1" applyFill="1" applyBorder="1" applyAlignment="1">
      <alignment horizontal="right"/>
    </xf>
    <xf numFmtId="41" fontId="6" fillId="0" borderId="0" xfId="0" applyNumberFormat="1" applyFont="1" applyAlignment="1">
      <alignment horizontal="center"/>
    </xf>
    <xf numFmtId="170" fontId="6" fillId="0" borderId="10" xfId="42" applyNumberFormat="1" applyFont="1" applyFill="1" applyBorder="1" applyAlignment="1">
      <alignment horizontal="right"/>
    </xf>
    <xf numFmtId="170" fontId="6" fillId="0" borderId="13" xfId="42" applyNumberFormat="1" applyFont="1" applyFill="1" applyBorder="1" applyAlignment="1">
      <alignment horizontal="right"/>
    </xf>
    <xf numFmtId="3" fontId="6" fillId="0" borderId="0" xfId="0" applyNumberFormat="1" applyFont="1" applyAlignment="1">
      <alignment/>
    </xf>
    <xf numFmtId="37" fontId="6" fillId="0" borderId="13" xfId="42" applyNumberFormat="1" applyFont="1" applyFill="1" applyBorder="1" applyAlignment="1">
      <alignment horizontal="right"/>
    </xf>
    <xf numFmtId="37" fontId="6" fillId="0" borderId="0" xfId="0" applyNumberFormat="1" applyFont="1" applyFill="1" applyBorder="1" applyAlignment="1">
      <alignment horizontal="center"/>
    </xf>
    <xf numFmtId="37" fontId="6" fillId="0" borderId="0" xfId="0" applyNumberFormat="1" applyFont="1" applyBorder="1" applyAlignment="1">
      <alignment horizontal="center"/>
    </xf>
    <xf numFmtId="0" fontId="0" fillId="0" borderId="0" xfId="0" applyAlignment="1">
      <alignment/>
    </xf>
    <xf numFmtId="41" fontId="6" fillId="0" borderId="0" xfId="0" applyNumberFormat="1" applyFont="1" applyFill="1" applyBorder="1" applyAlignment="1">
      <alignment horizontal="center" vertical="center"/>
    </xf>
    <xf numFmtId="174" fontId="10" fillId="0" borderId="0" xfId="0" applyNumberFormat="1" applyFont="1" applyAlignment="1">
      <alignment horizontal="center"/>
    </xf>
    <xf numFmtId="43" fontId="6" fillId="0" borderId="0" xfId="42" applyFont="1" applyFill="1" applyAlignment="1">
      <alignment/>
    </xf>
    <xf numFmtId="0" fontId="0" fillId="0" borderId="0" xfId="0" applyAlignment="1">
      <alignment wrapText="1"/>
    </xf>
    <xf numFmtId="0" fontId="6" fillId="0" borderId="0" xfId="0" applyFont="1" applyAlignment="1">
      <alignment vertical="top" wrapText="1"/>
    </xf>
    <xf numFmtId="41" fontId="6" fillId="0" borderId="11" xfId="0" applyNumberFormat="1" applyFont="1" applyBorder="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center" vertical="justify"/>
    </xf>
    <xf numFmtId="37" fontId="6" fillId="0" borderId="0" xfId="0" applyNumberFormat="1" applyFont="1" applyFill="1" applyAlignment="1">
      <alignment horizontal="center"/>
    </xf>
    <xf numFmtId="37" fontId="6" fillId="0" borderId="13" xfId="0" applyNumberFormat="1" applyFont="1" applyFill="1" applyBorder="1" applyAlignment="1">
      <alignment horizontal="center"/>
    </xf>
    <xf numFmtId="174" fontId="10" fillId="0" borderId="0" xfId="0" applyNumberFormat="1" applyFont="1" applyFill="1" applyAlignment="1">
      <alignment horizontal="center"/>
    </xf>
    <xf numFmtId="0" fontId="6" fillId="0" borderId="0" xfId="0" applyFont="1" applyAlignment="1">
      <alignment horizontal="left"/>
    </xf>
    <xf numFmtId="43" fontId="6" fillId="0" borderId="22" xfId="42"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170" fontId="6" fillId="0" borderId="20" xfId="42" applyNumberFormat="1" applyFont="1" applyBorder="1" applyAlignment="1">
      <alignment horizontal="center" wrapText="1"/>
    </xf>
    <xf numFmtId="170" fontId="6" fillId="0" borderId="22" xfId="42" applyNumberFormat="1" applyFont="1" applyBorder="1" applyAlignment="1">
      <alignment horizontal="center" wrapText="1"/>
    </xf>
    <xf numFmtId="0" fontId="6" fillId="0" borderId="22" xfId="0" applyFont="1" applyBorder="1" applyAlignment="1">
      <alignment horizontal="center" wrapText="1"/>
    </xf>
    <xf numFmtId="43" fontId="6" fillId="0" borderId="0" xfId="42" applyFont="1" applyBorder="1" applyAlignment="1">
      <alignment wrapText="1"/>
    </xf>
    <xf numFmtId="170" fontId="6" fillId="0" borderId="0" xfId="42" applyNumberFormat="1" applyFont="1" applyFill="1" applyBorder="1" applyAlignment="1">
      <alignment wrapText="1"/>
    </xf>
    <xf numFmtId="0" fontId="6" fillId="0" borderId="18" xfId="0" applyFont="1" applyBorder="1" applyAlignment="1">
      <alignment/>
    </xf>
    <xf numFmtId="0" fontId="6" fillId="0" borderId="21" xfId="0" applyFont="1" applyBorder="1" applyAlignment="1">
      <alignment/>
    </xf>
    <xf numFmtId="0" fontId="6" fillId="0" borderId="0" xfId="0" applyFont="1" applyFill="1" applyAlignment="1">
      <alignment horizontal="justify" vertical="top" wrapText="1"/>
    </xf>
    <xf numFmtId="0" fontId="6" fillId="0" borderId="0" xfId="0" applyFont="1" applyFill="1" applyAlignment="1">
      <alignment horizontal="center" wrapText="1"/>
    </xf>
    <xf numFmtId="37" fontId="6" fillId="0" borderId="0" xfId="42" applyNumberFormat="1" applyFont="1" applyFill="1" applyAlignment="1">
      <alignment horizontal="center"/>
    </xf>
    <xf numFmtId="37" fontId="6" fillId="0" borderId="13" xfId="42"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14" fontId="10" fillId="0" borderId="0" xfId="0" applyNumberFormat="1" applyFont="1" applyFill="1" applyBorder="1" applyAlignment="1">
      <alignment horizontal="center" vertical="center"/>
    </xf>
    <xf numFmtId="14" fontId="10" fillId="0" borderId="0" xfId="0" applyNumberFormat="1" applyFont="1" applyFill="1" applyBorder="1" applyAlignment="1" quotePrefix="1">
      <alignment horizontal="center"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170" fontId="6" fillId="0" borderId="21" xfId="42" applyNumberFormat="1" applyFont="1" applyFill="1" applyBorder="1" applyAlignment="1">
      <alignment wrapText="1"/>
    </xf>
    <xf numFmtId="0" fontId="6" fillId="0" borderId="0" xfId="0" applyFont="1" applyFill="1" applyAlignment="1">
      <alignment wrapText="1"/>
    </xf>
    <xf numFmtId="0" fontId="9" fillId="0" borderId="0" xfId="0" applyFont="1" applyAlignment="1">
      <alignment horizontal="center" vertical="top"/>
    </xf>
    <xf numFmtId="0" fontId="4" fillId="24" borderId="0" xfId="0" applyFont="1" applyFill="1" applyAlignment="1">
      <alignment horizontal="center" vertical="top"/>
    </xf>
    <xf numFmtId="0" fontId="15" fillId="0" borderId="0" xfId="0" applyFont="1" applyAlignment="1">
      <alignment horizontal="center" vertical="top"/>
    </xf>
    <xf numFmtId="0" fontId="15" fillId="0" borderId="0" xfId="0" applyFont="1" applyAlignment="1">
      <alignment/>
    </xf>
    <xf numFmtId="0" fontId="6" fillId="0" borderId="0" xfId="0" applyFont="1" applyAlignment="1">
      <alignment horizontal="left" vertical="top" wrapText="1"/>
    </xf>
    <xf numFmtId="0" fontId="6" fillId="0" borderId="0" xfId="0" applyFont="1" applyFill="1" applyAlignment="1">
      <alignment horizontal="justify" vertical="top" wrapText="1"/>
    </xf>
    <xf numFmtId="0" fontId="6" fillId="0" borderId="0" xfId="0" applyFont="1" applyAlignment="1">
      <alignment horizontal="justify" vertical="top" wrapText="1"/>
    </xf>
    <xf numFmtId="0" fontId="6" fillId="0" borderId="0" xfId="0" applyFont="1" applyAlignment="1" quotePrefix="1">
      <alignment horizontal="justify" vertical="top"/>
    </xf>
    <xf numFmtId="0" fontId="10" fillId="0" borderId="0" xfId="0" applyFont="1" applyAlignment="1">
      <alignment horizontal="right" wrapText="1"/>
    </xf>
    <xf numFmtId="0" fontId="6" fillId="0" borderId="0" xfId="0" applyFont="1" applyAlignment="1">
      <alignment horizontal="left" wrapText="1"/>
    </xf>
    <xf numFmtId="0" fontId="7" fillId="0" borderId="0" xfId="0" applyFont="1" applyAlignment="1">
      <alignment horizontal="center" vertical="top"/>
    </xf>
    <xf numFmtId="0" fontId="6" fillId="0" borderId="0" xfId="0" applyFont="1" applyAlignment="1">
      <alignment/>
    </xf>
    <xf numFmtId="0" fontId="8" fillId="0" borderId="0" xfId="0" applyFont="1" applyAlignment="1">
      <alignment horizontal="center" vertical="top"/>
    </xf>
    <xf numFmtId="0" fontId="10" fillId="0" borderId="0" xfId="0" applyFont="1" applyAlignment="1">
      <alignment horizontal="center" vertical="top"/>
    </xf>
    <xf numFmtId="0" fontId="4" fillId="24"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10"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xf>
    <xf numFmtId="0" fontId="4" fillId="24"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xf>
    <xf numFmtId="0" fontId="0" fillId="0" borderId="26" xfId="0" applyFont="1" applyFill="1" applyBorder="1" applyAlignment="1">
      <alignment horizontal="center" vertical="center" wrapText="1"/>
    </xf>
    <xf numFmtId="0" fontId="5" fillId="0" borderId="0" xfId="0" applyFont="1" applyAlignment="1">
      <alignment horizontal="center" vertical="top"/>
    </xf>
    <xf numFmtId="0" fontId="6" fillId="0" borderId="0" xfId="0" applyFont="1" applyAlignment="1">
      <alignment horizontal="center" vertical="top"/>
    </xf>
    <xf numFmtId="0" fontId="6" fillId="0" borderId="0" xfId="0" applyFont="1" applyFill="1" applyBorder="1" applyAlignment="1">
      <alignment horizontal="center" vertical="center" wrapText="1"/>
    </xf>
    <xf numFmtId="0" fontId="6" fillId="0" borderId="0" xfId="0" applyFont="1" applyAlignment="1">
      <alignment horizontal="justify" vertical="top"/>
    </xf>
    <xf numFmtId="0" fontId="10" fillId="0" borderId="0" xfId="0" applyFont="1" applyFill="1" applyBorder="1" applyAlignment="1">
      <alignment horizontal="center" vertical="center" wrapText="1"/>
    </xf>
    <xf numFmtId="0" fontId="10" fillId="0" borderId="0" xfId="0" applyFont="1" applyAlignment="1">
      <alignment horizontal="justify" vertical="top"/>
    </xf>
    <xf numFmtId="0" fontId="6" fillId="0" borderId="0" xfId="0" applyFont="1" applyFill="1" applyAlignment="1">
      <alignment horizontal="justify" vertical="top"/>
    </xf>
    <xf numFmtId="0" fontId="6" fillId="0" borderId="0" xfId="0" applyFont="1" applyAlignment="1">
      <alignment horizontal="left" vertical="top"/>
    </xf>
    <xf numFmtId="0" fontId="6" fillId="0" borderId="0" xfId="0" applyFont="1" applyAlignment="1" quotePrefix="1">
      <alignment horizontal="left" wrapText="1"/>
    </xf>
    <xf numFmtId="0" fontId="6" fillId="0" borderId="0" xfId="0" applyFont="1" applyFill="1" applyAlignment="1">
      <alignment horizontal="left"/>
    </xf>
    <xf numFmtId="0" fontId="10" fillId="0" borderId="18" xfId="0" applyFont="1" applyBorder="1" applyAlignment="1">
      <alignment horizontal="center" wrapText="1"/>
    </xf>
    <xf numFmtId="0" fontId="10" fillId="0" borderId="20"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0" xfId="0" applyFont="1" applyAlignment="1">
      <alignment horizontal="justify" wrapText="1"/>
    </xf>
    <xf numFmtId="0" fontId="6" fillId="0" borderId="0" xfId="0" applyFont="1" applyAlignment="1">
      <alignment horizontal="justify" vertical="top" wrapText="1"/>
    </xf>
    <xf numFmtId="0" fontId="0" fillId="0" borderId="0" xfId="0" applyFill="1" applyAlignment="1">
      <alignment/>
    </xf>
    <xf numFmtId="0" fontId="10" fillId="0" borderId="19" xfId="0" applyFont="1" applyBorder="1" applyAlignment="1">
      <alignment horizontal="center" wrapText="1"/>
    </xf>
    <xf numFmtId="0" fontId="10" fillId="0" borderId="10" xfId="0" applyFont="1" applyBorder="1" applyAlignment="1">
      <alignment horizontal="center" wrapText="1"/>
    </xf>
    <xf numFmtId="0" fontId="10" fillId="0" borderId="0" xfId="0" applyFont="1" applyFill="1" applyAlignment="1">
      <alignment horizontal="left" vertical="top" wrapText="1"/>
    </xf>
    <xf numFmtId="0" fontId="10" fillId="0" borderId="0" xfId="0" applyFont="1" applyAlignment="1">
      <alignment horizontal="justify" vertical="center" wrapText="1"/>
    </xf>
    <xf numFmtId="0" fontId="6"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33</xdr:row>
      <xdr:rowOff>0</xdr:rowOff>
    </xdr:from>
    <xdr:ext cx="76200" cy="200025"/>
    <xdr:sp>
      <xdr:nvSpPr>
        <xdr:cNvPr id="1" name="Text Box 1"/>
        <xdr:cNvSpPr txBox="1">
          <a:spLocks noChangeArrowheads="1"/>
        </xdr:cNvSpPr>
      </xdr:nvSpPr>
      <xdr:spPr>
        <a:xfrm>
          <a:off x="5048250" y="6591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6">
      <selection activeCell="E38" sqref="E38"/>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197" t="s">
        <v>0</v>
      </c>
      <c r="B1" s="197"/>
      <c r="C1" s="197"/>
      <c r="D1" s="197"/>
      <c r="E1" s="197"/>
      <c r="F1" s="197"/>
      <c r="G1" s="197"/>
      <c r="H1" s="197"/>
      <c r="I1" s="197"/>
      <c r="J1" s="197"/>
      <c r="K1" s="197"/>
    </row>
    <row r="2" spans="1:11" ht="9.75" customHeight="1">
      <c r="A2" s="198" t="s">
        <v>1</v>
      </c>
      <c r="B2" s="198"/>
      <c r="C2" s="198"/>
      <c r="D2" s="198"/>
      <c r="E2" s="198"/>
      <c r="F2" s="198"/>
      <c r="G2" s="198"/>
      <c r="H2" s="198"/>
      <c r="I2" s="198"/>
      <c r="J2" s="198"/>
      <c r="K2" s="198"/>
    </row>
    <row r="3" spans="1:11" ht="9.75" customHeight="1">
      <c r="A3" s="198" t="s">
        <v>2</v>
      </c>
      <c r="B3" s="198"/>
      <c r="C3" s="198"/>
      <c r="D3" s="198"/>
      <c r="E3" s="198"/>
      <c r="F3" s="198"/>
      <c r="G3" s="198"/>
      <c r="H3" s="198"/>
      <c r="I3" s="198"/>
      <c r="J3" s="198"/>
      <c r="K3" s="198"/>
    </row>
    <row r="4" spans="1:11" ht="19.5" customHeight="1">
      <c r="A4" s="199" t="s">
        <v>214</v>
      </c>
      <c r="B4" s="199"/>
      <c r="C4" s="199"/>
      <c r="D4" s="199"/>
      <c r="E4" s="199"/>
      <c r="F4" s="199"/>
      <c r="G4" s="199"/>
      <c r="H4" s="199"/>
      <c r="I4" s="199"/>
      <c r="J4" s="199"/>
      <c r="K4" s="199"/>
    </row>
    <row r="5" spans="1:11" ht="19.5" customHeight="1" thickBot="1">
      <c r="A5" s="194" t="s">
        <v>3</v>
      </c>
      <c r="B5" s="194"/>
      <c r="C5" s="194"/>
      <c r="D5" s="194"/>
      <c r="E5" s="194"/>
      <c r="F5" s="194"/>
      <c r="G5" s="194"/>
      <c r="H5" s="194"/>
      <c r="I5" s="194"/>
      <c r="J5" s="194"/>
      <c r="K5" s="194"/>
    </row>
    <row r="6" spans="1:11" ht="20.25" customHeight="1">
      <c r="A6" s="195" t="s">
        <v>4</v>
      </c>
      <c r="B6" s="195"/>
      <c r="C6" s="195"/>
      <c r="D6" s="195"/>
      <c r="E6" s="195"/>
      <c r="F6" s="195"/>
      <c r="G6" s="195"/>
      <c r="H6" s="195"/>
      <c r="I6" s="195"/>
      <c r="J6" s="195"/>
      <c r="K6" s="195"/>
    </row>
    <row r="7" spans="1:11" ht="20.25" customHeight="1">
      <c r="A7" s="17"/>
      <c r="B7" s="17"/>
      <c r="C7" s="17"/>
      <c r="D7" s="17"/>
      <c r="E7" s="17"/>
      <c r="F7" s="17"/>
      <c r="G7" s="17"/>
      <c r="H7" s="17"/>
      <c r="I7" s="17"/>
      <c r="J7" s="17"/>
      <c r="K7" s="17"/>
    </row>
    <row r="8" spans="1:11" ht="15" customHeight="1">
      <c r="A8" s="19"/>
      <c r="B8" s="19"/>
      <c r="C8" s="20"/>
      <c r="D8" s="20"/>
      <c r="E8" s="196" t="s">
        <v>5</v>
      </c>
      <c r="F8" s="196"/>
      <c r="G8" s="196"/>
      <c r="H8" s="24"/>
      <c r="I8" s="196" t="s">
        <v>6</v>
      </c>
      <c r="J8" s="196"/>
      <c r="K8" s="196"/>
    </row>
    <row r="9" spans="1:11" ht="48" customHeight="1">
      <c r="A9" s="19"/>
      <c r="B9" s="19"/>
      <c r="C9" s="20"/>
      <c r="D9" s="20"/>
      <c r="E9" s="46" t="s">
        <v>7</v>
      </c>
      <c r="F9" s="47"/>
      <c r="G9" s="47" t="s">
        <v>8</v>
      </c>
      <c r="H9" s="47"/>
      <c r="I9" s="46" t="s">
        <v>9</v>
      </c>
      <c r="J9" s="47"/>
      <c r="K9" s="47" t="s">
        <v>10</v>
      </c>
    </row>
    <row r="10" spans="1:11" ht="15" customHeight="1">
      <c r="A10" s="19"/>
      <c r="B10" s="19"/>
      <c r="C10" s="20"/>
      <c r="D10" s="20"/>
      <c r="E10" s="174" t="s">
        <v>234</v>
      </c>
      <c r="F10" s="175"/>
      <c r="G10" s="174" t="s">
        <v>235</v>
      </c>
      <c r="H10" s="175"/>
      <c r="I10" s="174" t="str">
        <f>E10</f>
        <v>30/06/2009</v>
      </c>
      <c r="J10" s="175"/>
      <c r="K10" s="175" t="str">
        <f>G10</f>
        <v>30/06/2008</v>
      </c>
    </row>
    <row r="11" spans="1:11" ht="15" customHeight="1">
      <c r="A11" s="19"/>
      <c r="B11" s="19"/>
      <c r="C11" s="20"/>
      <c r="D11" s="20"/>
      <c r="E11" s="24" t="s">
        <v>11</v>
      </c>
      <c r="F11" s="24"/>
      <c r="G11" s="24" t="s">
        <v>11</v>
      </c>
      <c r="H11" s="24"/>
      <c r="I11" s="24" t="s">
        <v>11</v>
      </c>
      <c r="J11" s="24"/>
      <c r="K11" s="24" t="s">
        <v>11</v>
      </c>
    </row>
    <row r="13" spans="1:11" ht="12.75">
      <c r="A13" s="16" t="s">
        <v>12</v>
      </c>
      <c r="E13" s="49">
        <v>3310</v>
      </c>
      <c r="G13" s="49">
        <v>4249</v>
      </c>
      <c r="I13" s="49">
        <v>8303</v>
      </c>
      <c r="K13" s="49">
        <v>9802</v>
      </c>
    </row>
    <row r="14" spans="5:11" ht="12.75">
      <c r="E14" s="50"/>
      <c r="G14" s="50"/>
      <c r="I14" s="50"/>
      <c r="K14" s="50"/>
    </row>
    <row r="15" spans="1:11" ht="12.75">
      <c r="A15" s="16" t="s">
        <v>13</v>
      </c>
      <c r="E15" s="49">
        <f>-1833-1493</f>
        <v>-3326</v>
      </c>
      <c r="G15" s="49">
        <v>-4030</v>
      </c>
      <c r="I15" s="49">
        <f>-4734-3451</f>
        <v>-8185</v>
      </c>
      <c r="K15" s="49">
        <v>-9189</v>
      </c>
    </row>
    <row r="16" spans="5:11" ht="12.75">
      <c r="E16" s="49"/>
      <c r="G16" s="49" t="s">
        <v>24</v>
      </c>
      <c r="I16" s="49" t="s">
        <v>24</v>
      </c>
      <c r="K16" s="49" t="s">
        <v>24</v>
      </c>
    </row>
    <row r="17" spans="1:11" ht="12.75">
      <c r="A17" s="16" t="s">
        <v>14</v>
      </c>
      <c r="E17" s="49">
        <v>325</v>
      </c>
      <c r="G17" s="49">
        <v>9</v>
      </c>
      <c r="I17" s="49">
        <v>383</v>
      </c>
      <c r="K17" s="49">
        <v>17</v>
      </c>
    </row>
    <row r="18" spans="5:11" ht="12.75">
      <c r="E18" s="51"/>
      <c r="G18" s="51"/>
      <c r="H18" s="52"/>
      <c r="I18" s="51"/>
      <c r="K18" s="51"/>
    </row>
    <row r="19" spans="5:11" ht="12.75">
      <c r="E19" s="49"/>
      <c r="G19" s="49"/>
      <c r="H19" s="52"/>
      <c r="I19" s="49"/>
      <c r="K19" s="49"/>
    </row>
    <row r="20" spans="1:11" ht="12.75">
      <c r="A20" s="16" t="s">
        <v>187</v>
      </c>
      <c r="E20" s="49">
        <f>SUM(E13:E17)</f>
        <v>309</v>
      </c>
      <c r="G20" s="49">
        <f>SUM(G13:G17)</f>
        <v>228</v>
      </c>
      <c r="H20" s="52"/>
      <c r="I20" s="49">
        <f>SUM(I13:I17)</f>
        <v>501</v>
      </c>
      <c r="K20" s="49">
        <f>SUM(K13:K17)</f>
        <v>630</v>
      </c>
    </row>
    <row r="21" spans="5:11" ht="12.75">
      <c r="E21" s="49"/>
      <c r="G21" s="49"/>
      <c r="H21" s="52"/>
      <c r="I21" s="49"/>
      <c r="K21" s="49"/>
    </row>
    <row r="22" spans="1:11" ht="12.75">
      <c r="A22" s="16" t="s">
        <v>15</v>
      </c>
      <c r="E22" s="49">
        <v>0</v>
      </c>
      <c r="G22" s="49">
        <v>-2</v>
      </c>
      <c r="H22" s="52"/>
      <c r="I22" s="49">
        <f>+E22</f>
        <v>0</v>
      </c>
      <c r="K22" s="49">
        <v>-3</v>
      </c>
    </row>
    <row r="23" spans="5:11" ht="12.75">
      <c r="E23" s="51"/>
      <c r="G23" s="51"/>
      <c r="H23" s="52"/>
      <c r="I23" s="51"/>
      <c r="K23" s="51"/>
    </row>
    <row r="24" spans="5:11" ht="12.75">
      <c r="E24" s="49"/>
      <c r="G24" s="49"/>
      <c r="H24" s="52"/>
      <c r="I24" s="49"/>
      <c r="K24" s="49"/>
    </row>
    <row r="25" spans="1:11" ht="12.75">
      <c r="A25" s="16" t="s">
        <v>188</v>
      </c>
      <c r="E25" s="49">
        <f>SUM(E20:E22)</f>
        <v>309</v>
      </c>
      <c r="G25" s="49">
        <f>SUM(G20:G22)</f>
        <v>226</v>
      </c>
      <c r="H25" s="52"/>
      <c r="I25" s="49">
        <f>SUM(I20:I22)</f>
        <v>501</v>
      </c>
      <c r="K25" s="49">
        <f>SUM(K20:K22)</f>
        <v>627</v>
      </c>
    </row>
    <row r="26" spans="5:11" ht="12.75">
      <c r="E26" s="49"/>
      <c r="G26" s="49"/>
      <c r="H26" s="52"/>
      <c r="I26" s="49"/>
      <c r="K26" s="49"/>
    </row>
    <row r="27" spans="1:11" ht="12.75">
      <c r="A27" s="16" t="s">
        <v>16</v>
      </c>
      <c r="E27" s="49">
        <v>-39</v>
      </c>
      <c r="G27" s="49">
        <v>-30</v>
      </c>
      <c r="H27" s="52"/>
      <c r="I27" s="49">
        <v>-87</v>
      </c>
      <c r="K27" s="49">
        <v>-88</v>
      </c>
    </row>
    <row r="28" spans="5:11" ht="12.75">
      <c r="E28" s="51"/>
      <c r="G28" s="51"/>
      <c r="H28" s="52"/>
      <c r="I28" s="51"/>
      <c r="K28" s="51"/>
    </row>
    <row r="29" spans="5:11" ht="12.75">
      <c r="E29" s="49"/>
      <c r="G29" s="49"/>
      <c r="H29" s="52"/>
      <c r="I29" s="49"/>
      <c r="K29" s="49"/>
    </row>
    <row r="30" spans="1:11" s="52" customFormat="1" ht="13.5" thickBot="1">
      <c r="A30" s="52" t="s">
        <v>189</v>
      </c>
      <c r="E30" s="53">
        <f>SUM(E25:E27)</f>
        <v>270</v>
      </c>
      <c r="G30" s="53">
        <f>SUM(G25:G27)</f>
        <v>196</v>
      </c>
      <c r="I30" s="53">
        <f>SUM(I25:I27)</f>
        <v>414</v>
      </c>
      <c r="K30" s="53">
        <f>SUM(K25:K27)</f>
        <v>539</v>
      </c>
    </row>
    <row r="31" spans="5:11" s="52" customFormat="1" ht="13.5" thickTop="1">
      <c r="E31" s="54"/>
      <c r="G31" s="54"/>
      <c r="I31" s="54"/>
      <c r="K31" s="54"/>
    </row>
    <row r="32" ht="12.75">
      <c r="H32" s="52"/>
    </row>
    <row r="33" spans="1:8" ht="12.75">
      <c r="A33" s="16" t="s">
        <v>125</v>
      </c>
      <c r="H33" s="52"/>
    </row>
    <row r="34" spans="1:11" ht="12.75">
      <c r="A34" s="16" t="s">
        <v>126</v>
      </c>
      <c r="E34" s="55">
        <f>E30</f>
        <v>270</v>
      </c>
      <c r="G34" s="49">
        <f>G30</f>
        <v>196</v>
      </c>
      <c r="H34" s="52"/>
      <c r="I34" s="55">
        <f>I30</f>
        <v>414</v>
      </c>
      <c r="K34" s="49">
        <f>K30</f>
        <v>539</v>
      </c>
    </row>
    <row r="35" ht="12.75">
      <c r="H35" s="52"/>
    </row>
    <row r="36" spans="1:8" ht="12.75">
      <c r="A36" s="16" t="s">
        <v>190</v>
      </c>
      <c r="H36" s="52"/>
    </row>
    <row r="37" spans="1:11" ht="12.75">
      <c r="A37" s="16" t="s">
        <v>17</v>
      </c>
      <c r="B37" s="16" t="s">
        <v>18</v>
      </c>
      <c r="E37" s="148">
        <f>+Notes!F167</f>
        <v>0.3561469965407937</v>
      </c>
      <c r="F37" s="15"/>
      <c r="G37" s="148">
        <f>+Notes!G167</f>
        <v>0.25946837253655436</v>
      </c>
      <c r="H37" s="40"/>
      <c r="I37" s="148">
        <f>Notes!I167</f>
        <v>0.544738192005682</v>
      </c>
      <c r="K37" s="56">
        <f>+Notes!K167</f>
        <v>0.7139184678957406</v>
      </c>
    </row>
    <row r="38" spans="5:9" ht="12.75">
      <c r="E38" s="15"/>
      <c r="F38" s="15"/>
      <c r="G38" s="15"/>
      <c r="H38" s="40"/>
      <c r="I38" s="15"/>
    </row>
    <row r="39" spans="1:11" s="15" customFormat="1" ht="12.75">
      <c r="A39" s="15" t="s">
        <v>19</v>
      </c>
      <c r="B39" s="15" t="s">
        <v>20</v>
      </c>
      <c r="E39" s="57" t="s">
        <v>227</v>
      </c>
      <c r="F39" s="33"/>
      <c r="G39" s="57" t="s">
        <v>227</v>
      </c>
      <c r="H39" s="33"/>
      <c r="I39" s="57" t="str">
        <f>+E39</f>
        <v>NA</v>
      </c>
      <c r="J39" s="33"/>
      <c r="K39" s="57" t="s">
        <v>227</v>
      </c>
    </row>
    <row r="40" s="15" customFormat="1" ht="12.75"/>
    <row r="41" spans="3:10" ht="12.75">
      <c r="C41" s="15"/>
      <c r="E41" s="49"/>
      <c r="F41" s="49"/>
      <c r="G41" s="49"/>
      <c r="H41" s="49"/>
      <c r="J41" s="49"/>
    </row>
    <row r="42" spans="3:10" ht="12.75">
      <c r="C42" s="15"/>
      <c r="E42" s="49"/>
      <c r="F42" s="49"/>
      <c r="G42" s="49"/>
      <c r="H42" s="49"/>
      <c r="J42" s="49"/>
    </row>
    <row r="43" spans="1:11" ht="12.75">
      <c r="A43" s="193" t="s">
        <v>21</v>
      </c>
      <c r="B43" s="193"/>
      <c r="C43" s="193"/>
      <c r="D43" s="193"/>
      <c r="E43" s="193"/>
      <c r="F43" s="193"/>
      <c r="G43" s="193"/>
      <c r="H43" s="193"/>
      <c r="I43" s="193"/>
      <c r="J43" s="193"/>
      <c r="K43" s="193"/>
    </row>
    <row r="44" spans="1:11" ht="12.75">
      <c r="A44" s="193" t="s">
        <v>199</v>
      </c>
      <c r="B44" s="193"/>
      <c r="C44" s="193"/>
      <c r="D44" s="193"/>
      <c r="E44" s="193"/>
      <c r="F44" s="193"/>
      <c r="G44" s="193"/>
      <c r="H44" s="193"/>
      <c r="I44" s="193"/>
      <c r="J44" s="193"/>
      <c r="K44" s="193"/>
    </row>
    <row r="45" spans="1:11" ht="15.75" customHeight="1">
      <c r="A45" s="193" t="s">
        <v>175</v>
      </c>
      <c r="B45" s="193"/>
      <c r="C45" s="193"/>
      <c r="D45" s="193"/>
      <c r="E45" s="193"/>
      <c r="F45" s="193"/>
      <c r="G45" s="193"/>
      <c r="H45" s="193"/>
      <c r="I45" s="193"/>
      <c r="J45" s="193"/>
      <c r="K45" s="193"/>
    </row>
  </sheetData>
  <sheetProtection/>
  <mergeCells count="11">
    <mergeCell ref="A1:K1"/>
    <mergeCell ref="A2:K2"/>
    <mergeCell ref="A3:K3"/>
    <mergeCell ref="A4:K4"/>
    <mergeCell ref="A45:K45"/>
    <mergeCell ref="A5:K5"/>
    <mergeCell ref="A6:K6"/>
    <mergeCell ref="E8:G8"/>
    <mergeCell ref="I8:K8"/>
    <mergeCell ref="A44:K44"/>
    <mergeCell ref="A43:K43"/>
  </mergeCells>
  <printOptions horizontalCentered="1"/>
  <pageMargins left="0.5" right="0.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selection activeCell="D9" sqref="D9"/>
    </sheetView>
  </sheetViews>
  <sheetFormatPr defaultColWidth="9.140625" defaultRowHeight="12.75"/>
  <cols>
    <col min="1" max="2" width="3.28125" style="16" customWidth="1"/>
    <col min="3" max="3" width="43.57421875" style="16" customWidth="1"/>
    <col min="4" max="4" width="17.7109375" style="16" customWidth="1"/>
    <col min="5" max="5" width="2.00390625" style="16" customWidth="1"/>
    <col min="6" max="6" width="17.7109375" style="16" customWidth="1"/>
    <col min="7" max="16384" width="9.140625" style="16" customWidth="1"/>
  </cols>
  <sheetData>
    <row r="1" spans="1:6" ht="19.5" customHeight="1">
      <c r="A1" s="197" t="s">
        <v>0</v>
      </c>
      <c r="B1" s="197"/>
      <c r="C1" s="197"/>
      <c r="D1" s="197"/>
      <c r="E1" s="197"/>
      <c r="F1" s="197"/>
    </row>
    <row r="2" spans="1:6" ht="9.75" customHeight="1">
      <c r="A2" s="198" t="s">
        <v>1</v>
      </c>
      <c r="B2" s="198"/>
      <c r="C2" s="198"/>
      <c r="D2" s="198"/>
      <c r="E2" s="198"/>
      <c r="F2" s="198"/>
    </row>
    <row r="3" spans="1:6" ht="9.75" customHeight="1">
      <c r="A3" s="198" t="s">
        <v>2</v>
      </c>
      <c r="B3" s="198"/>
      <c r="C3" s="198"/>
      <c r="D3" s="198"/>
      <c r="E3" s="198"/>
      <c r="F3" s="198"/>
    </row>
    <row r="4" spans="1:6" ht="19.5" customHeight="1">
      <c r="A4" s="199" t="str">
        <f>'Income Statement'!A4:K4</f>
        <v>Quarterly report on consolidated results for the 2nd quarter ended 30.06.2009</v>
      </c>
      <c r="B4" s="199"/>
      <c r="C4" s="199"/>
      <c r="D4" s="199"/>
      <c r="E4" s="199"/>
      <c r="F4" s="199"/>
    </row>
    <row r="5" spans="1:6" ht="19.5" customHeight="1" thickBot="1">
      <c r="A5" s="201" t="s">
        <v>22</v>
      </c>
      <c r="B5" s="201"/>
      <c r="C5" s="201"/>
      <c r="D5" s="201"/>
      <c r="E5" s="201"/>
      <c r="F5" s="201"/>
    </row>
    <row r="6" spans="1:6" ht="20.25" customHeight="1">
      <c r="A6" s="195" t="s">
        <v>4</v>
      </c>
      <c r="B6" s="195"/>
      <c r="C6" s="195"/>
      <c r="D6" s="195"/>
      <c r="E6" s="195"/>
      <c r="F6" s="195"/>
    </row>
    <row r="7" spans="1:6" ht="7.5" customHeight="1">
      <c r="A7" s="58"/>
      <c r="B7" s="58"/>
      <c r="C7" s="58"/>
      <c r="D7" s="58"/>
      <c r="E7" s="58"/>
      <c r="F7" s="58"/>
    </row>
    <row r="8" spans="1:6" ht="36.75" customHeight="1">
      <c r="A8" s="19"/>
      <c r="B8" s="20"/>
      <c r="C8" s="20"/>
      <c r="D8" s="47" t="s">
        <v>23</v>
      </c>
      <c r="E8" s="47"/>
      <c r="F8" s="47" t="s">
        <v>201</v>
      </c>
    </row>
    <row r="9" spans="1:6" ht="15" customHeight="1">
      <c r="A9" s="19"/>
      <c r="B9" s="20"/>
      <c r="C9" s="20"/>
      <c r="D9" s="175" t="str">
        <f>'Income Statement'!E10</f>
        <v>30/06/2009</v>
      </c>
      <c r="E9" s="48"/>
      <c r="F9" s="48" t="s">
        <v>203</v>
      </c>
    </row>
    <row r="10" spans="1:6" ht="15" customHeight="1">
      <c r="A10" s="19"/>
      <c r="B10" s="20"/>
      <c r="C10" s="20"/>
      <c r="D10" s="24" t="s">
        <v>11</v>
      </c>
      <c r="E10" s="24"/>
      <c r="F10" s="24" t="s">
        <v>11</v>
      </c>
    </row>
    <row r="11" spans="1:6" ht="15" customHeight="1">
      <c r="A11" s="19"/>
      <c r="B11" s="133" t="s">
        <v>165</v>
      </c>
      <c r="C11" s="20"/>
      <c r="D11" s="24"/>
      <c r="E11" s="24"/>
      <c r="F11" s="24"/>
    </row>
    <row r="12" spans="1:6" ht="15" customHeight="1">
      <c r="A12" s="19"/>
      <c r="B12" s="133" t="s">
        <v>166</v>
      </c>
      <c r="C12" s="20"/>
      <c r="D12" s="24"/>
      <c r="E12" s="24"/>
      <c r="F12" s="24"/>
    </row>
    <row r="13" spans="1:6" ht="15" customHeight="1">
      <c r="A13" s="19" t="s">
        <v>24</v>
      </c>
      <c r="B13" s="20" t="s">
        <v>25</v>
      </c>
      <c r="C13" s="20"/>
      <c r="D13" s="59">
        <f>3617-1286</f>
        <v>2331</v>
      </c>
      <c r="E13" s="60"/>
      <c r="F13" s="59">
        <v>2469</v>
      </c>
    </row>
    <row r="14" spans="1:6" ht="15" customHeight="1">
      <c r="A14" s="19" t="s">
        <v>24</v>
      </c>
      <c r="B14" s="20" t="s">
        <v>26</v>
      </c>
      <c r="C14" s="20"/>
      <c r="D14" s="59">
        <v>62</v>
      </c>
      <c r="E14" s="60"/>
      <c r="F14" s="59">
        <v>643</v>
      </c>
    </row>
    <row r="15" spans="1:6" ht="15" customHeight="1">
      <c r="A15" s="19"/>
      <c r="B15" s="20" t="s">
        <v>179</v>
      </c>
      <c r="C15" s="20"/>
      <c r="D15" s="146">
        <v>0</v>
      </c>
      <c r="E15" s="60"/>
      <c r="F15" s="59">
        <v>890</v>
      </c>
    </row>
    <row r="16" spans="1:6" ht="15" customHeight="1">
      <c r="A16" s="19"/>
      <c r="B16" s="20" t="s">
        <v>114</v>
      </c>
      <c r="C16" s="20"/>
      <c r="D16" s="59">
        <v>146</v>
      </c>
      <c r="E16" s="60"/>
      <c r="F16" s="59">
        <v>146</v>
      </c>
    </row>
    <row r="17" spans="1:6" ht="15" customHeight="1">
      <c r="A17" s="19"/>
      <c r="B17" s="20" t="s">
        <v>204</v>
      </c>
      <c r="C17" s="20"/>
      <c r="D17" s="59">
        <v>0</v>
      </c>
      <c r="E17" s="60"/>
      <c r="F17" s="59">
        <v>10</v>
      </c>
    </row>
    <row r="18" spans="1:6" ht="15" customHeight="1">
      <c r="A18" s="19"/>
      <c r="B18" s="20"/>
      <c r="C18" s="20"/>
      <c r="D18" s="59"/>
      <c r="E18" s="60"/>
      <c r="F18" s="59"/>
    </row>
    <row r="19" spans="1:6" ht="15" customHeight="1">
      <c r="A19" s="19" t="s">
        <v>24</v>
      </c>
      <c r="B19" s="133" t="s">
        <v>27</v>
      </c>
      <c r="C19" s="20"/>
      <c r="D19" s="59"/>
      <c r="E19" s="60"/>
      <c r="F19" s="59"/>
    </row>
    <row r="20" spans="1:6" ht="15" customHeight="1">
      <c r="A20" s="19"/>
      <c r="B20" s="20"/>
      <c r="C20" s="61" t="s">
        <v>28</v>
      </c>
      <c r="D20" s="62">
        <v>3279</v>
      </c>
      <c r="E20" s="60"/>
      <c r="F20" s="62">
        <v>3479</v>
      </c>
    </row>
    <row r="21" spans="1:6" ht="15" customHeight="1">
      <c r="A21" s="19"/>
      <c r="B21" s="20"/>
      <c r="C21" s="61" t="s">
        <v>29</v>
      </c>
      <c r="D21" s="63">
        <v>1267</v>
      </c>
      <c r="E21" s="60"/>
      <c r="F21" s="63">
        <v>2648</v>
      </c>
    </row>
    <row r="22" spans="1:6" ht="15" customHeight="1">
      <c r="A22" s="19"/>
      <c r="B22" s="20"/>
      <c r="C22" s="61" t="s">
        <v>30</v>
      </c>
      <c r="D22" s="63">
        <f>1764+134</f>
        <v>1898</v>
      </c>
      <c r="E22" s="60"/>
      <c r="F22" s="63">
        <v>1202</v>
      </c>
    </row>
    <row r="23" spans="1:6" ht="15" customHeight="1">
      <c r="A23" s="19"/>
      <c r="B23" s="20"/>
      <c r="C23" s="61" t="s">
        <v>31</v>
      </c>
      <c r="D23" s="63">
        <v>400</v>
      </c>
      <c r="E23" s="60"/>
      <c r="F23" s="63">
        <v>601</v>
      </c>
    </row>
    <row r="24" spans="1:6" ht="15" customHeight="1">
      <c r="A24" s="19"/>
      <c r="B24" s="20"/>
      <c r="C24" s="61" t="s">
        <v>32</v>
      </c>
      <c r="D24" s="64">
        <v>1532</v>
      </c>
      <c r="E24" s="60"/>
      <c r="F24" s="64">
        <v>1616</v>
      </c>
    </row>
    <row r="25" spans="1:6" ht="15" customHeight="1">
      <c r="A25" s="19"/>
      <c r="B25" s="20"/>
      <c r="C25" s="61"/>
      <c r="D25" s="65">
        <f>SUM(D20:D24)</f>
        <v>8376</v>
      </c>
      <c r="E25" s="60"/>
      <c r="F25" s="65">
        <f>SUM(F20:F24)</f>
        <v>9546</v>
      </c>
    </row>
    <row r="26" spans="1:6" ht="15" customHeight="1">
      <c r="A26" s="19"/>
      <c r="B26" s="20"/>
      <c r="C26" s="61"/>
      <c r="D26" s="59"/>
      <c r="E26" s="60"/>
      <c r="F26" s="59"/>
    </row>
    <row r="27" spans="1:6" ht="15" customHeight="1" thickBot="1">
      <c r="A27" s="19"/>
      <c r="B27" s="133" t="s">
        <v>167</v>
      </c>
      <c r="C27" s="61"/>
      <c r="D27" s="151">
        <f>D13+D14+D15+D16+D25</f>
        <v>10915</v>
      </c>
      <c r="E27" s="60"/>
      <c r="F27" s="151">
        <f>F13+F14+F15+F16+F25+F17</f>
        <v>13704</v>
      </c>
    </row>
    <row r="28" spans="1:6" ht="15" customHeight="1" thickTop="1">
      <c r="A28" s="19"/>
      <c r="B28" s="133"/>
      <c r="C28" s="61"/>
      <c r="D28" s="59"/>
      <c r="E28" s="60"/>
      <c r="F28" s="59"/>
    </row>
    <row r="29" spans="1:6" ht="15" customHeight="1">
      <c r="A29" s="19"/>
      <c r="B29" s="134" t="s">
        <v>168</v>
      </c>
      <c r="C29" s="61"/>
      <c r="D29" s="59"/>
      <c r="E29" s="60"/>
      <c r="F29" s="59"/>
    </row>
    <row r="30" spans="1:6" ht="15" customHeight="1">
      <c r="A30" s="19"/>
      <c r="B30" s="134"/>
      <c r="C30" s="61"/>
      <c r="D30" s="59"/>
      <c r="E30" s="60"/>
      <c r="F30" s="59"/>
    </row>
    <row r="31" spans="1:6" ht="15" customHeight="1">
      <c r="A31" s="19"/>
      <c r="B31" s="77" t="s">
        <v>169</v>
      </c>
      <c r="C31" s="135"/>
      <c r="D31" s="59"/>
      <c r="E31" s="60"/>
      <c r="F31" s="59"/>
    </row>
    <row r="32" spans="1:6" ht="15" customHeight="1">
      <c r="A32" s="19"/>
      <c r="B32" s="77" t="s">
        <v>170</v>
      </c>
      <c r="C32" s="135"/>
      <c r="D32" s="59"/>
      <c r="E32" s="60"/>
      <c r="F32" s="59"/>
    </row>
    <row r="33" spans="1:6" ht="15" customHeight="1">
      <c r="A33" s="19"/>
      <c r="B33" s="68" t="s">
        <v>36</v>
      </c>
      <c r="D33" s="59">
        <v>7603</v>
      </c>
      <c r="E33" s="60"/>
      <c r="F33" s="59">
        <v>7603</v>
      </c>
    </row>
    <row r="34" spans="1:6" ht="15" customHeight="1">
      <c r="A34" s="19"/>
      <c r="B34" s="68" t="s">
        <v>37</v>
      </c>
      <c r="C34" s="20"/>
      <c r="D34" s="59"/>
      <c r="E34" s="60"/>
      <c r="F34" s="59"/>
    </row>
    <row r="35" spans="1:6" ht="15" customHeight="1">
      <c r="A35" s="19"/>
      <c r="B35" s="20"/>
      <c r="C35" s="61" t="s">
        <v>38</v>
      </c>
      <c r="D35" s="59">
        <v>5577</v>
      </c>
      <c r="E35" s="60"/>
      <c r="F35" s="59">
        <v>5577</v>
      </c>
    </row>
    <row r="36" spans="1:6" ht="15" customHeight="1" hidden="1">
      <c r="A36" s="19"/>
      <c r="B36" s="20"/>
      <c r="C36" s="61" t="s">
        <v>135</v>
      </c>
      <c r="D36" s="59">
        <f>'Statement of Changes in Equity'!I22</f>
        <v>0</v>
      </c>
      <c r="E36" s="60"/>
      <c r="F36" s="59">
        <v>0</v>
      </c>
    </row>
    <row r="37" spans="1:6" ht="15" customHeight="1">
      <c r="A37" s="19"/>
      <c r="B37" s="20"/>
      <c r="C37" s="61" t="s">
        <v>39</v>
      </c>
      <c r="D37" s="59">
        <v>0</v>
      </c>
      <c r="E37" s="60"/>
      <c r="F37" s="59">
        <v>57</v>
      </c>
    </row>
    <row r="38" spans="1:6" ht="15" customHeight="1">
      <c r="A38" s="19"/>
      <c r="B38" s="20"/>
      <c r="C38" s="61" t="s">
        <v>40</v>
      </c>
      <c r="D38" s="69">
        <f>+'Statement of Changes in Equity'!M22</f>
        <v>-3296</v>
      </c>
      <c r="E38" s="60"/>
      <c r="F38" s="69">
        <v>-3711</v>
      </c>
    </row>
    <row r="39" spans="1:6" ht="15" customHeight="1">
      <c r="A39" s="19"/>
      <c r="B39" s="133" t="s">
        <v>127</v>
      </c>
      <c r="C39" s="61"/>
      <c r="D39" s="59">
        <f>SUM(D33:D38)</f>
        <v>9884</v>
      </c>
      <c r="E39" s="60"/>
      <c r="F39" s="59">
        <f>SUM(F33:F38)</f>
        <v>9526</v>
      </c>
    </row>
    <row r="40" spans="1:6" ht="15" customHeight="1">
      <c r="A40" s="19"/>
      <c r="B40" s="20"/>
      <c r="C40" s="61"/>
      <c r="D40" s="59"/>
      <c r="E40" s="60"/>
      <c r="F40" s="59"/>
    </row>
    <row r="41" spans="1:6" ht="15" customHeight="1">
      <c r="A41" s="19"/>
      <c r="B41" s="133" t="s">
        <v>171</v>
      </c>
      <c r="C41" s="61"/>
      <c r="D41" s="59"/>
      <c r="E41" s="60"/>
      <c r="F41" s="59"/>
    </row>
    <row r="42" spans="1:6" ht="15" customHeight="1">
      <c r="A42" s="19"/>
      <c r="B42" s="20" t="s">
        <v>183</v>
      </c>
      <c r="C42" s="20"/>
      <c r="D42" s="59">
        <v>125</v>
      </c>
      <c r="E42" s="60"/>
      <c r="F42" s="59">
        <v>125</v>
      </c>
    </row>
    <row r="43" spans="1:6" ht="15" customHeight="1">
      <c r="A43" s="19"/>
      <c r="B43" s="20"/>
      <c r="C43" s="20"/>
      <c r="D43" s="59"/>
      <c r="E43" s="60"/>
      <c r="F43" s="59"/>
    </row>
    <row r="44" spans="1:6" ht="15" customHeight="1">
      <c r="A44" s="19"/>
      <c r="B44" s="133" t="s">
        <v>33</v>
      </c>
      <c r="C44" s="20"/>
      <c r="D44" s="69"/>
      <c r="E44" s="60"/>
      <c r="F44" s="69"/>
    </row>
    <row r="45" spans="1:6" ht="15" customHeight="1">
      <c r="A45" s="19"/>
      <c r="B45" s="20"/>
      <c r="C45" s="61" t="s">
        <v>34</v>
      </c>
      <c r="D45" s="63">
        <v>518</v>
      </c>
      <c r="E45" s="60"/>
      <c r="F45" s="63">
        <v>1809</v>
      </c>
    </row>
    <row r="46" spans="1:7" ht="15" customHeight="1">
      <c r="A46" s="19"/>
      <c r="B46" s="20"/>
      <c r="C46" s="61" t="s">
        <v>35</v>
      </c>
      <c r="D46" s="66">
        <f>142+54+5</f>
        <v>201</v>
      </c>
      <c r="E46" s="60"/>
      <c r="F46" s="63">
        <v>2144</v>
      </c>
      <c r="G46" s="16" t="s">
        <v>24</v>
      </c>
    </row>
    <row r="47" spans="1:6" ht="15" customHeight="1">
      <c r="A47" s="19"/>
      <c r="B47" s="20"/>
      <c r="C47" s="61" t="s">
        <v>159</v>
      </c>
      <c r="D47" s="66">
        <f>115+72</f>
        <v>187</v>
      </c>
      <c r="E47" s="60"/>
      <c r="F47" s="66">
        <v>100</v>
      </c>
    </row>
    <row r="48" spans="1:6" ht="15" customHeight="1">
      <c r="A48" s="19"/>
      <c r="B48" s="133" t="s">
        <v>172</v>
      </c>
      <c r="C48" s="20"/>
      <c r="D48" s="65">
        <f>SUM(D45:D47)</f>
        <v>906</v>
      </c>
      <c r="E48" s="60"/>
      <c r="F48" s="65">
        <f>SUM(F45:F47)</f>
        <v>4053</v>
      </c>
    </row>
    <row r="49" spans="1:6" ht="15" customHeight="1">
      <c r="A49" s="19"/>
      <c r="B49" s="133"/>
      <c r="C49" s="20"/>
      <c r="D49" s="59"/>
      <c r="E49" s="60"/>
      <c r="F49" s="59"/>
    </row>
    <row r="50" spans="1:6" ht="15" customHeight="1">
      <c r="A50" s="19"/>
      <c r="B50" s="133" t="s">
        <v>173</v>
      </c>
      <c r="C50" s="20"/>
      <c r="D50" s="59">
        <f>+D48+D42</f>
        <v>1031</v>
      </c>
      <c r="E50" s="60"/>
      <c r="F50" s="59">
        <f>+F48+F42</f>
        <v>4178</v>
      </c>
    </row>
    <row r="51" spans="1:6" ht="15" customHeight="1">
      <c r="A51" s="19"/>
      <c r="B51" s="20"/>
      <c r="C51" s="20"/>
      <c r="D51" s="59"/>
      <c r="E51" s="60"/>
      <c r="F51" s="59"/>
    </row>
    <row r="52" spans="1:6" ht="15" customHeight="1" thickBot="1">
      <c r="A52" s="19"/>
      <c r="B52" s="133" t="s">
        <v>174</v>
      </c>
      <c r="C52" s="20"/>
      <c r="D52" s="67">
        <f>D39+D50</f>
        <v>10915</v>
      </c>
      <c r="E52" s="60"/>
      <c r="F52" s="67">
        <f>F39+F50</f>
        <v>13704</v>
      </c>
    </row>
    <row r="53" spans="1:6" ht="15" customHeight="1" thickTop="1">
      <c r="A53" s="19"/>
      <c r="B53" s="20" t="s">
        <v>128</v>
      </c>
      <c r="C53" s="20"/>
      <c r="D53" s="60"/>
      <c r="E53" s="60"/>
      <c r="F53" s="60"/>
    </row>
    <row r="54" spans="1:6" ht="15" customHeight="1" thickBot="1">
      <c r="A54" s="19"/>
      <c r="B54" s="16" t="s">
        <v>129</v>
      </c>
      <c r="D54" s="70">
        <f>D39/7602.9*10</f>
        <v>13.000302516145156</v>
      </c>
      <c r="E54" s="71"/>
      <c r="F54" s="70">
        <f>F39/7602.9*10</f>
        <v>12.529429559773245</v>
      </c>
    </row>
    <row r="55" spans="4:5" ht="7.5" customHeight="1" thickTop="1">
      <c r="D55" s="72" t="s">
        <v>24</v>
      </c>
      <c r="E55" s="73"/>
    </row>
    <row r="56" spans="1:9" ht="12.75">
      <c r="A56" s="193" t="s">
        <v>41</v>
      </c>
      <c r="B56" s="193"/>
      <c r="C56" s="193"/>
      <c r="D56" s="193"/>
      <c r="E56" s="193"/>
      <c r="F56" s="193"/>
      <c r="G56" s="193"/>
      <c r="H56" s="43"/>
      <c r="I56" s="43"/>
    </row>
    <row r="57" spans="1:9" ht="12.75">
      <c r="A57" s="193" t="str">
        <f>'Income Statement'!A44:K44</f>
        <v>the Annual Financial Report for the year ended 31 December 2008 and </v>
      </c>
      <c r="B57" s="193"/>
      <c r="C57" s="193"/>
      <c r="D57" s="193"/>
      <c r="E57" s="193"/>
      <c r="F57" s="193"/>
      <c r="G57" s="193"/>
      <c r="H57" s="43"/>
      <c r="I57" s="43"/>
    </row>
    <row r="58" spans="1:7" ht="12.75">
      <c r="A58" s="200" t="str">
        <f>'Income Statement'!A45:K45</f>
        <v> the accompanying explanatory notes attached to the interim financial statements)</v>
      </c>
      <c r="B58" s="200"/>
      <c r="C58" s="200"/>
      <c r="D58" s="200"/>
      <c r="E58" s="200"/>
      <c r="F58" s="200"/>
      <c r="G58" s="200"/>
    </row>
    <row r="63" ht="12.75">
      <c r="D63" s="72">
        <f>+D52-D27</f>
        <v>0</v>
      </c>
    </row>
  </sheetData>
  <sheetProtection/>
  <mergeCells count="9">
    <mergeCell ref="A58:G58"/>
    <mergeCell ref="A56:G56"/>
    <mergeCell ref="A5:F5"/>
    <mergeCell ref="A6:F6"/>
    <mergeCell ref="A57:G57"/>
    <mergeCell ref="A1:F1"/>
    <mergeCell ref="A2:F2"/>
    <mergeCell ref="A3:F3"/>
    <mergeCell ref="A4:F4"/>
  </mergeCells>
  <printOptions horizontalCentered="1"/>
  <pageMargins left="0.511811023622047" right="0.511811023622047" top="0.511811023622047" bottom="0.511811023622047" header="0.511811023622047" footer="0.511811023622047"/>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3">
      <selection activeCell="O15" sqref="O15:O17"/>
    </sheetView>
  </sheetViews>
  <sheetFormatPr defaultColWidth="9.140625" defaultRowHeight="12.75"/>
  <cols>
    <col min="1" max="3" width="3.28125" style="1" customWidth="1"/>
    <col min="4" max="4" width="20.421875" style="1" customWidth="1"/>
    <col min="5" max="5" width="13.57421875" style="1" customWidth="1"/>
    <col min="6" max="6" width="1.57421875" style="1" customWidth="1"/>
    <col min="7" max="7" width="13.57421875" style="1" customWidth="1"/>
    <col min="8" max="8" width="1.57421875" style="1" customWidth="1"/>
    <col min="9" max="9" width="12.7109375" style="1" customWidth="1"/>
    <col min="10" max="10" width="1.57421875" style="1" customWidth="1"/>
    <col min="11" max="11" width="12.7109375" style="1" customWidth="1"/>
    <col min="12" max="12" width="1.57421875" style="1" customWidth="1"/>
    <col min="13" max="13" width="13.57421875" style="1" customWidth="1"/>
    <col min="14" max="14" width="1.421875" style="1" customWidth="1"/>
    <col min="15" max="15" width="11.57421875" style="1" customWidth="1"/>
    <col min="16" max="16384" width="9.140625" style="1" customWidth="1"/>
  </cols>
  <sheetData>
    <row r="1" spans="1:15" ht="19.5" customHeight="1">
      <c r="A1" s="202" t="s">
        <v>0</v>
      </c>
      <c r="B1" s="202"/>
      <c r="C1" s="202"/>
      <c r="D1" s="202"/>
      <c r="E1" s="202"/>
      <c r="F1" s="202"/>
      <c r="G1" s="202"/>
      <c r="H1" s="202"/>
      <c r="I1" s="202"/>
      <c r="J1" s="202"/>
      <c r="K1" s="202"/>
      <c r="L1" s="202"/>
      <c r="M1" s="202"/>
      <c r="N1" s="202"/>
      <c r="O1" s="202"/>
    </row>
    <row r="2" spans="1:15" ht="9.75" customHeight="1">
      <c r="A2" s="203" t="s">
        <v>1</v>
      </c>
      <c r="B2" s="203"/>
      <c r="C2" s="203"/>
      <c r="D2" s="203"/>
      <c r="E2" s="203"/>
      <c r="F2" s="203"/>
      <c r="G2" s="203"/>
      <c r="H2" s="203"/>
      <c r="I2" s="203"/>
      <c r="J2" s="203"/>
      <c r="K2" s="203"/>
      <c r="L2" s="203"/>
      <c r="M2" s="203"/>
      <c r="N2" s="203"/>
      <c r="O2" s="203"/>
    </row>
    <row r="3" spans="1:15" ht="9.75" customHeight="1">
      <c r="A3" s="203" t="s">
        <v>2</v>
      </c>
      <c r="B3" s="203"/>
      <c r="C3" s="203"/>
      <c r="D3" s="203"/>
      <c r="E3" s="203"/>
      <c r="F3" s="203"/>
      <c r="G3" s="203"/>
      <c r="H3" s="203"/>
      <c r="I3" s="203"/>
      <c r="J3" s="203"/>
      <c r="K3" s="203"/>
      <c r="L3" s="203"/>
      <c r="M3" s="203"/>
      <c r="N3" s="203"/>
      <c r="O3" s="203"/>
    </row>
    <row r="4" spans="1:15" ht="19.5" customHeight="1">
      <c r="A4" s="204" t="str">
        <f>'Income Statement'!A4:K4</f>
        <v>Quarterly report on consolidated results for the 2nd quarter ended 30.06.2009</v>
      </c>
      <c r="B4" s="204"/>
      <c r="C4" s="204"/>
      <c r="D4" s="204"/>
      <c r="E4" s="204"/>
      <c r="F4" s="204"/>
      <c r="G4" s="204"/>
      <c r="H4" s="204"/>
      <c r="I4" s="204"/>
      <c r="J4" s="204"/>
      <c r="K4" s="204"/>
      <c r="L4" s="204"/>
      <c r="M4" s="204"/>
      <c r="N4" s="204"/>
      <c r="O4" s="204"/>
    </row>
    <row r="5" spans="1:15" ht="19.5" customHeight="1" thickBot="1">
      <c r="A5" s="194" t="s">
        <v>42</v>
      </c>
      <c r="B5" s="194"/>
      <c r="C5" s="194"/>
      <c r="D5" s="194"/>
      <c r="E5" s="194"/>
      <c r="F5" s="194"/>
      <c r="G5" s="194"/>
      <c r="H5" s="194"/>
      <c r="I5" s="194"/>
      <c r="J5" s="194"/>
      <c r="K5" s="194"/>
      <c r="L5" s="194"/>
      <c r="M5" s="194"/>
      <c r="N5" s="194"/>
      <c r="O5" s="194"/>
    </row>
    <row r="6" spans="1:15" ht="20.25" customHeight="1">
      <c r="A6" s="206" t="s">
        <v>4</v>
      </c>
      <c r="B6" s="206"/>
      <c r="C6" s="206"/>
      <c r="D6" s="206"/>
      <c r="E6" s="206"/>
      <c r="F6" s="206"/>
      <c r="G6" s="206"/>
      <c r="H6" s="206"/>
      <c r="I6" s="206"/>
      <c r="J6" s="206"/>
      <c r="K6" s="206"/>
      <c r="L6" s="206"/>
      <c r="M6" s="206"/>
      <c r="N6" s="206"/>
      <c r="O6" s="206"/>
    </row>
    <row r="7" spans="1:15" ht="9.75" customHeight="1">
      <c r="A7" s="2"/>
      <c r="B7" s="2"/>
      <c r="C7" s="2"/>
      <c r="D7" s="2"/>
      <c r="E7" s="2"/>
      <c r="F7" s="2"/>
      <c r="G7" s="2"/>
      <c r="H7" s="2"/>
      <c r="I7" s="2"/>
      <c r="J7" s="2"/>
      <c r="K7" s="2"/>
      <c r="L7" s="2"/>
      <c r="M7" s="2"/>
      <c r="N7" s="2"/>
      <c r="O7" s="2"/>
    </row>
    <row r="8" spans="1:15" ht="64.5" customHeight="1">
      <c r="A8" s="3"/>
      <c r="B8" s="3"/>
      <c r="C8" s="4"/>
      <c r="D8" s="4"/>
      <c r="E8" s="6" t="s">
        <v>43</v>
      </c>
      <c r="F8" s="6"/>
      <c r="G8" s="6" t="s">
        <v>44</v>
      </c>
      <c r="H8" s="6"/>
      <c r="I8" s="21" t="s">
        <v>192</v>
      </c>
      <c r="J8" s="6"/>
      <c r="K8" s="6" t="s">
        <v>39</v>
      </c>
      <c r="L8" s="6"/>
      <c r="M8" s="21" t="s">
        <v>191</v>
      </c>
      <c r="N8" s="6"/>
      <c r="O8" s="6" t="s">
        <v>45</v>
      </c>
    </row>
    <row r="9" spans="1:15" ht="15" customHeight="1">
      <c r="A9" s="3"/>
      <c r="B9" s="3"/>
      <c r="C9" s="4"/>
      <c r="D9" s="4"/>
      <c r="E9" s="5" t="s">
        <v>11</v>
      </c>
      <c r="F9" s="5"/>
      <c r="G9" s="5" t="s">
        <v>11</v>
      </c>
      <c r="H9" s="5"/>
      <c r="I9" s="5" t="s">
        <v>11</v>
      </c>
      <c r="J9" s="5"/>
      <c r="K9" s="5" t="s">
        <v>11</v>
      </c>
      <c r="L9" s="5"/>
      <c r="M9" s="5" t="s">
        <v>11</v>
      </c>
      <c r="N9" s="5"/>
      <c r="O9" s="5" t="s">
        <v>11</v>
      </c>
    </row>
    <row r="11" ht="12.75">
      <c r="A11" s="13" t="s">
        <v>218</v>
      </c>
    </row>
    <row r="13" spans="1:15" ht="12.75">
      <c r="A13" s="1" t="s">
        <v>198</v>
      </c>
      <c r="E13" s="7">
        <v>7603</v>
      </c>
      <c r="G13" s="7">
        <v>5577</v>
      </c>
      <c r="I13" s="12">
        <v>0</v>
      </c>
      <c r="K13" s="7">
        <v>57</v>
      </c>
      <c r="M13" s="7">
        <v>-3711</v>
      </c>
      <c r="O13" s="7">
        <f>SUM(E13:M13)</f>
        <v>9526</v>
      </c>
    </row>
    <row r="14" spans="5:15" ht="12.75">
      <c r="E14" s="7"/>
      <c r="G14" s="7"/>
      <c r="M14" s="7"/>
      <c r="O14" s="7"/>
    </row>
    <row r="15" spans="1:15" ht="12.75">
      <c r="A15" s="1" t="s">
        <v>225</v>
      </c>
      <c r="E15" s="7">
        <v>0</v>
      </c>
      <c r="G15" s="7">
        <v>0</v>
      </c>
      <c r="I15" s="12">
        <v>0</v>
      </c>
      <c r="J15" s="12"/>
      <c r="K15" s="12">
        <v>0</v>
      </c>
      <c r="M15" s="7">
        <v>-61</v>
      </c>
      <c r="O15" s="7">
        <f>E15+G15+I15+K15+M15</f>
        <v>-61</v>
      </c>
    </row>
    <row r="16" spans="5:15" ht="12.75">
      <c r="E16" s="7"/>
      <c r="G16" s="7"/>
      <c r="M16" s="7"/>
      <c r="O16" s="7"/>
    </row>
    <row r="17" spans="1:15" ht="12.75">
      <c r="A17" s="1" t="s">
        <v>115</v>
      </c>
      <c r="E17" s="7">
        <v>0</v>
      </c>
      <c r="G17" s="7">
        <v>0</v>
      </c>
      <c r="I17" s="7">
        <v>0</v>
      </c>
      <c r="K17" s="7">
        <v>-57</v>
      </c>
      <c r="M17" s="7">
        <v>62</v>
      </c>
      <c r="O17" s="7">
        <f>E17+G17+I17+K17+M17</f>
        <v>5</v>
      </c>
    </row>
    <row r="18" spans="5:15" ht="12.75">
      <c r="E18" s="7"/>
      <c r="G18" s="7"/>
      <c r="M18" s="7"/>
      <c r="O18" s="7"/>
    </row>
    <row r="19" spans="1:15" ht="12.75">
      <c r="A19" s="1" t="s">
        <v>130</v>
      </c>
      <c r="E19" s="7">
        <v>0</v>
      </c>
      <c r="G19" s="7">
        <v>0</v>
      </c>
      <c r="I19" s="7">
        <v>0</v>
      </c>
      <c r="K19" s="7">
        <v>0</v>
      </c>
      <c r="M19" s="7">
        <f>+'Income Statement'!I30</f>
        <v>414</v>
      </c>
      <c r="O19" s="7">
        <f>E19+G19+I19+K19+M19</f>
        <v>414</v>
      </c>
    </row>
    <row r="20" spans="5:15" ht="12.75">
      <c r="E20" s="8"/>
      <c r="G20" s="8"/>
      <c r="H20" s="9"/>
      <c r="I20" s="14"/>
      <c r="J20" s="9"/>
      <c r="K20" s="14"/>
      <c r="L20" s="9"/>
      <c r="M20" s="8"/>
      <c r="O20" s="8"/>
    </row>
    <row r="21" spans="5:15" ht="12.75" hidden="1">
      <c r="E21" s="7"/>
      <c r="G21" s="7"/>
      <c r="H21" s="9"/>
      <c r="I21" s="9"/>
      <c r="J21" s="9"/>
      <c r="K21" s="9"/>
      <c r="L21" s="9"/>
      <c r="M21" s="7"/>
      <c r="O21" s="7"/>
    </row>
    <row r="22" spans="1:15" ht="13.5" thickBot="1">
      <c r="A22" s="1" t="s">
        <v>219</v>
      </c>
      <c r="E22" s="10">
        <f>SUM(E13:E19)</f>
        <v>7603</v>
      </c>
      <c r="G22" s="10">
        <f>SUM(G13:G19)</f>
        <v>5577</v>
      </c>
      <c r="H22" s="9"/>
      <c r="I22" s="10">
        <f>SUM(I13:I19)</f>
        <v>0</v>
      </c>
      <c r="J22" s="9"/>
      <c r="K22" s="10">
        <f>SUM(K13:K19)</f>
        <v>0</v>
      </c>
      <c r="L22" s="9"/>
      <c r="M22" s="10">
        <f>SUM(M13:M19)</f>
        <v>-3296</v>
      </c>
      <c r="N22" s="11"/>
      <c r="O22" s="10">
        <f>SUM(O13:O19)</f>
        <v>9884</v>
      </c>
    </row>
    <row r="23" spans="5:15" ht="13.5" thickTop="1">
      <c r="E23" s="11"/>
      <c r="G23" s="11"/>
      <c r="H23" s="9"/>
      <c r="I23" s="9"/>
      <c r="J23" s="9"/>
      <c r="K23" s="9"/>
      <c r="L23" s="9"/>
      <c r="M23" s="11"/>
      <c r="N23" s="11"/>
      <c r="O23" s="11"/>
    </row>
    <row r="25" ht="12.75">
      <c r="A25" s="13" t="s">
        <v>217</v>
      </c>
    </row>
    <row r="27" spans="1:15" ht="12.75">
      <c r="A27" s="1" t="s">
        <v>185</v>
      </c>
      <c r="E27" s="7">
        <v>7550</v>
      </c>
      <c r="G27" s="7">
        <v>5577</v>
      </c>
      <c r="I27" s="7">
        <v>277</v>
      </c>
      <c r="K27" s="7">
        <v>27</v>
      </c>
      <c r="M27" s="7">
        <v>-4831</v>
      </c>
      <c r="O27" s="7">
        <f>SUM(E27:M27)</f>
        <v>8600</v>
      </c>
    </row>
    <row r="28" spans="5:15" ht="12.75">
      <c r="E28" s="7"/>
      <c r="G28" s="7"/>
      <c r="M28" s="7"/>
      <c r="O28" s="7"/>
    </row>
    <row r="29" spans="1:15" ht="12.75">
      <c r="A29" s="1" t="s">
        <v>115</v>
      </c>
      <c r="E29" s="7">
        <v>0</v>
      </c>
      <c r="G29" s="7">
        <v>0</v>
      </c>
      <c r="I29" s="7">
        <v>0</v>
      </c>
      <c r="K29" s="7">
        <v>4</v>
      </c>
      <c r="M29" s="7">
        <v>0</v>
      </c>
      <c r="O29" s="7">
        <f>SUM(E29:M29)</f>
        <v>4</v>
      </c>
    </row>
    <row r="30" spans="5:15" ht="12.75">
      <c r="E30" s="7"/>
      <c r="G30" s="7"/>
      <c r="M30" s="7"/>
      <c r="O30" s="7"/>
    </row>
    <row r="31" spans="1:15" ht="12.75">
      <c r="A31" s="1" t="s">
        <v>130</v>
      </c>
      <c r="E31" s="7">
        <v>0</v>
      </c>
      <c r="G31" s="7">
        <v>0</v>
      </c>
      <c r="I31" s="12">
        <v>0</v>
      </c>
      <c r="K31" s="12">
        <v>0</v>
      </c>
      <c r="M31" s="7">
        <v>539</v>
      </c>
      <c r="O31" s="7">
        <f>SUM(E31:M31)</f>
        <v>539</v>
      </c>
    </row>
    <row r="32" spans="5:15" ht="12.75">
      <c r="E32" s="8"/>
      <c r="G32" s="8"/>
      <c r="H32" s="9"/>
      <c r="I32" s="14"/>
      <c r="K32" s="14"/>
      <c r="L32" s="9"/>
      <c r="M32" s="8"/>
      <c r="O32" s="8"/>
    </row>
    <row r="33" spans="5:15" ht="12.75" hidden="1">
      <c r="E33" s="7"/>
      <c r="G33" s="7"/>
      <c r="H33" s="9"/>
      <c r="I33" s="9"/>
      <c r="K33" s="9"/>
      <c r="L33" s="9"/>
      <c r="M33" s="7"/>
      <c r="O33" s="7"/>
    </row>
    <row r="34" spans="1:15" ht="13.5" thickBot="1">
      <c r="A34" s="1" t="s">
        <v>220</v>
      </c>
      <c r="E34" s="10">
        <f>SUM(E27:E31)</f>
        <v>7550</v>
      </c>
      <c r="G34" s="10">
        <f>SUM(G27:G31)</f>
        <v>5577</v>
      </c>
      <c r="H34" s="9"/>
      <c r="I34" s="10">
        <f>SUM(I27:I31)</f>
        <v>277</v>
      </c>
      <c r="K34" s="10">
        <f>SUM(K27:K31)</f>
        <v>31</v>
      </c>
      <c r="L34" s="9"/>
      <c r="M34" s="10">
        <f>SUM(M27:M31)</f>
        <v>-4292</v>
      </c>
      <c r="N34" s="11"/>
      <c r="O34" s="10">
        <f>SUM(O27:O31)</f>
        <v>9143</v>
      </c>
    </row>
    <row r="35" spans="5:15" ht="13.5" thickTop="1">
      <c r="E35" s="11"/>
      <c r="G35" s="11"/>
      <c r="H35" s="9"/>
      <c r="I35" s="9"/>
      <c r="J35" s="9"/>
      <c r="K35" s="9"/>
      <c r="L35" s="9"/>
      <c r="M35" s="11"/>
      <c r="N35" s="11"/>
      <c r="O35" s="11"/>
    </row>
    <row r="36" spans="5:15" ht="12.75">
      <c r="E36" s="11"/>
      <c r="G36" s="11"/>
      <c r="H36" s="9"/>
      <c r="I36" s="9"/>
      <c r="J36" s="9"/>
      <c r="K36" s="9"/>
      <c r="L36" s="9"/>
      <c r="M36" s="11"/>
      <c r="N36" s="11"/>
      <c r="O36" s="11"/>
    </row>
    <row r="37" spans="1:15" ht="12.75">
      <c r="A37" s="207" t="s">
        <v>121</v>
      </c>
      <c r="B37" s="207"/>
      <c r="C37" s="207"/>
      <c r="D37" s="207"/>
      <c r="E37" s="207"/>
      <c r="F37" s="207"/>
      <c r="G37" s="207"/>
      <c r="H37" s="207"/>
      <c r="I37" s="207"/>
      <c r="J37" s="207"/>
      <c r="K37" s="207"/>
      <c r="L37" s="207"/>
      <c r="M37" s="207"/>
      <c r="N37" s="207"/>
      <c r="O37" s="207"/>
    </row>
    <row r="38" spans="1:15" ht="12.75">
      <c r="A38" s="207" t="str">
        <f>'Income Statement'!A44:K44</f>
        <v>the Annual Financial Report for the year ended 31 December 2008 and </v>
      </c>
      <c r="B38" s="207"/>
      <c r="C38" s="207"/>
      <c r="D38" s="207"/>
      <c r="E38" s="207"/>
      <c r="F38" s="207"/>
      <c r="G38" s="207"/>
      <c r="H38" s="207"/>
      <c r="I38" s="207"/>
      <c r="J38" s="207"/>
      <c r="K38" s="207"/>
      <c r="L38" s="207"/>
      <c r="M38" s="207"/>
      <c r="N38" s="207"/>
      <c r="O38" s="207"/>
    </row>
    <row r="39" spans="1:15" ht="12.75">
      <c r="A39" s="205" t="str">
        <f>'Income Statement'!A45:K45</f>
        <v> the accompanying explanatory notes attached to the interim financial statements)</v>
      </c>
      <c r="B39" s="205"/>
      <c r="C39" s="205"/>
      <c r="D39" s="205"/>
      <c r="E39" s="205"/>
      <c r="F39" s="205"/>
      <c r="G39" s="205"/>
      <c r="H39" s="205"/>
      <c r="I39" s="205"/>
      <c r="J39" s="205"/>
      <c r="K39" s="205"/>
      <c r="L39" s="205"/>
      <c r="M39" s="205"/>
      <c r="N39" s="205"/>
      <c r="O39" s="205"/>
    </row>
  </sheetData>
  <sheetProtection/>
  <mergeCells count="9">
    <mergeCell ref="A39:O39"/>
    <mergeCell ref="A5:O5"/>
    <mergeCell ref="A6:O6"/>
    <mergeCell ref="A37:O37"/>
    <mergeCell ref="A38:O38"/>
    <mergeCell ref="A1:O1"/>
    <mergeCell ref="A2:O2"/>
    <mergeCell ref="A3:O3"/>
    <mergeCell ref="A4:O4"/>
  </mergeCells>
  <printOptions horizontalCentered="1"/>
  <pageMargins left="0.71" right="0.25" top="0.78" bottom="0.59" header="0.5" footer="0.5"/>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0">
      <selection activeCell="H24" sqref="H24"/>
    </sheetView>
  </sheetViews>
  <sheetFormatPr defaultColWidth="9.140625" defaultRowHeight="12.75"/>
  <cols>
    <col min="1" max="2" width="3.28125" style="16" customWidth="1"/>
    <col min="3" max="3" width="37.28125" style="16" customWidth="1"/>
    <col min="4" max="4" width="7.28125" style="16" customWidth="1"/>
    <col min="5" max="5" width="9.7109375" style="39" customWidth="1"/>
    <col min="6" max="6" width="14.8515625" style="15" customWidth="1"/>
    <col min="7" max="7" width="1.421875" style="40" customWidth="1"/>
    <col min="8" max="8" width="17.57421875" style="15" customWidth="1"/>
    <col min="9" max="9" width="5.57421875" style="15" customWidth="1"/>
    <col min="10" max="10" width="9.140625" style="15" customWidth="1"/>
    <col min="11" max="16384" width="9.140625" style="16" customWidth="1"/>
  </cols>
  <sheetData>
    <row r="1" spans="1:8" ht="19.5" customHeight="1">
      <c r="A1" s="197" t="s">
        <v>0</v>
      </c>
      <c r="B1" s="197"/>
      <c r="C1" s="197"/>
      <c r="D1" s="197"/>
      <c r="E1" s="197"/>
      <c r="F1" s="197"/>
      <c r="G1" s="197"/>
      <c r="H1" s="197"/>
    </row>
    <row r="2" spans="1:8" ht="9.75" customHeight="1">
      <c r="A2" s="198" t="s">
        <v>1</v>
      </c>
      <c r="B2" s="198"/>
      <c r="C2" s="198"/>
      <c r="D2" s="198"/>
      <c r="E2" s="198"/>
      <c r="F2" s="198"/>
      <c r="G2" s="198"/>
      <c r="H2" s="198"/>
    </row>
    <row r="3" spans="1:8" ht="9.75" customHeight="1">
      <c r="A3" s="198" t="s">
        <v>2</v>
      </c>
      <c r="B3" s="198"/>
      <c r="C3" s="198"/>
      <c r="D3" s="198"/>
      <c r="E3" s="198"/>
      <c r="F3" s="198"/>
      <c r="G3" s="198"/>
      <c r="H3" s="198"/>
    </row>
    <row r="4" spans="1:8" ht="19.5" customHeight="1">
      <c r="A4" s="199" t="str">
        <f>'Income Statement'!A4:K4</f>
        <v>Quarterly report on consolidated results for the 2nd quarter ended 30.06.2009</v>
      </c>
      <c r="B4" s="199"/>
      <c r="C4" s="199"/>
      <c r="D4" s="199"/>
      <c r="E4" s="199"/>
      <c r="F4" s="199"/>
      <c r="G4" s="199"/>
      <c r="H4" s="199"/>
    </row>
    <row r="5" spans="1:8" ht="19.5" customHeight="1">
      <c r="A5" s="201" t="s">
        <v>136</v>
      </c>
      <c r="B5" s="201"/>
      <c r="C5" s="201"/>
      <c r="D5" s="201"/>
      <c r="E5" s="201"/>
      <c r="F5" s="201"/>
      <c r="G5" s="201"/>
      <c r="H5" s="201"/>
    </row>
    <row r="6" spans="1:8" ht="20.25" customHeight="1">
      <c r="A6" s="209" t="s">
        <v>4</v>
      </c>
      <c r="B6" s="209"/>
      <c r="C6" s="209"/>
      <c r="D6" s="209"/>
      <c r="E6" s="209"/>
      <c r="F6" s="209"/>
      <c r="G6" s="209"/>
      <c r="H6" s="209"/>
    </row>
    <row r="7" spans="1:8" ht="12.75">
      <c r="A7" s="17"/>
      <c r="B7" s="17"/>
      <c r="C7" s="17"/>
      <c r="D7" s="17"/>
      <c r="E7" s="18"/>
      <c r="F7" s="211" t="s">
        <v>6</v>
      </c>
      <c r="G7" s="211"/>
      <c r="H7" s="211"/>
    </row>
    <row r="8" spans="1:8" ht="35.25" customHeight="1">
      <c r="A8" s="19"/>
      <c r="B8" s="20"/>
      <c r="C8" s="20"/>
      <c r="D8" s="21"/>
      <c r="E8" s="22"/>
      <c r="F8" s="23" t="s">
        <v>9</v>
      </c>
      <c r="G8" s="23"/>
      <c r="H8" s="23" t="s">
        <v>221</v>
      </c>
    </row>
    <row r="9" spans="1:8" ht="15" customHeight="1">
      <c r="A9" s="19"/>
      <c r="B9" s="20"/>
      <c r="C9" s="20"/>
      <c r="D9" s="24"/>
      <c r="E9" s="25"/>
      <c r="F9" s="26" t="s">
        <v>11</v>
      </c>
      <c r="G9" s="26"/>
      <c r="H9" s="26" t="s">
        <v>11</v>
      </c>
    </row>
    <row r="10" spans="1:8" ht="15" customHeight="1">
      <c r="A10" s="27" t="s">
        <v>137</v>
      </c>
      <c r="B10" s="20"/>
      <c r="C10" s="20"/>
      <c r="D10" s="24"/>
      <c r="E10" s="25"/>
      <c r="F10" s="26"/>
      <c r="G10" s="26"/>
      <c r="H10" s="26"/>
    </row>
    <row r="11" spans="1:8" ht="15" customHeight="1">
      <c r="A11" s="28" t="s">
        <v>188</v>
      </c>
      <c r="B11" s="20"/>
      <c r="C11" s="20"/>
      <c r="D11" s="24"/>
      <c r="E11" s="25"/>
      <c r="F11" s="29">
        <f>+'Income Statement'!I25</f>
        <v>501</v>
      </c>
      <c r="G11" s="29"/>
      <c r="H11" s="29">
        <v>627</v>
      </c>
    </row>
    <row r="12" spans="1:8" ht="15" customHeight="1">
      <c r="A12" s="28"/>
      <c r="B12" s="20"/>
      <c r="C12" s="20"/>
      <c r="D12" s="24"/>
      <c r="E12" s="25"/>
      <c r="F12" s="29"/>
      <c r="G12" s="29"/>
      <c r="H12" s="29"/>
    </row>
    <row r="13" spans="1:8" ht="15" customHeight="1">
      <c r="A13" s="28" t="s">
        <v>138</v>
      </c>
      <c r="B13" s="20"/>
      <c r="C13" s="20"/>
      <c r="D13" s="24"/>
      <c r="E13" s="25"/>
      <c r="F13" s="29"/>
      <c r="G13" s="29"/>
      <c r="H13" s="29"/>
    </row>
    <row r="14" spans="1:8" ht="15" customHeight="1">
      <c r="A14" s="28"/>
      <c r="B14" s="20" t="s">
        <v>139</v>
      </c>
      <c r="C14" s="20"/>
      <c r="D14" s="24"/>
      <c r="E14" s="25"/>
      <c r="F14" s="29">
        <v>176</v>
      </c>
      <c r="G14" s="29"/>
      <c r="H14" s="29">
        <v>238</v>
      </c>
    </row>
    <row r="15" spans="1:8" ht="15" customHeight="1">
      <c r="A15" s="28"/>
      <c r="B15" s="20" t="s">
        <v>140</v>
      </c>
      <c r="C15" s="20"/>
      <c r="D15" s="24"/>
      <c r="E15" s="25"/>
      <c r="F15" s="29">
        <v>187</v>
      </c>
      <c r="G15" s="29"/>
      <c r="H15" s="29">
        <v>145</v>
      </c>
    </row>
    <row r="16" spans="1:8" ht="15" customHeight="1">
      <c r="A16" s="28"/>
      <c r="B16" s="20" t="s">
        <v>230</v>
      </c>
      <c r="C16" s="20"/>
      <c r="D16" s="24"/>
      <c r="E16" s="25"/>
      <c r="F16" s="29">
        <v>39</v>
      </c>
      <c r="G16" s="29"/>
      <c r="H16" s="29">
        <v>0</v>
      </c>
    </row>
    <row r="17" spans="1:8" ht="15" customHeight="1">
      <c r="A17" s="28"/>
      <c r="B17" s="20" t="s">
        <v>231</v>
      </c>
      <c r="C17" s="20"/>
      <c r="D17" s="24"/>
      <c r="E17" s="25"/>
      <c r="F17" s="29">
        <v>-46</v>
      </c>
      <c r="G17" s="29"/>
      <c r="H17" s="29">
        <v>0</v>
      </c>
    </row>
    <row r="18" spans="1:8" ht="15" customHeight="1">
      <c r="A18" s="28"/>
      <c r="B18" s="20" t="s">
        <v>141</v>
      </c>
      <c r="C18" s="20"/>
      <c r="D18" s="24"/>
      <c r="E18" s="25"/>
      <c r="F18" s="29">
        <v>-6</v>
      </c>
      <c r="G18" s="29"/>
      <c r="H18" s="29">
        <v>-3</v>
      </c>
    </row>
    <row r="19" spans="1:8" ht="15" customHeight="1">
      <c r="A19" s="28"/>
      <c r="B19" s="20" t="s">
        <v>142</v>
      </c>
      <c r="C19" s="20"/>
      <c r="D19" s="24"/>
      <c r="E19" s="25"/>
      <c r="F19" s="29">
        <v>0</v>
      </c>
      <c r="G19" s="29"/>
      <c r="H19" s="29">
        <v>3</v>
      </c>
    </row>
    <row r="20" spans="1:9" ht="15" customHeight="1">
      <c r="A20" s="28"/>
      <c r="B20" s="20" t="s">
        <v>143</v>
      </c>
      <c r="C20" s="20"/>
      <c r="D20" s="24"/>
      <c r="E20" s="25"/>
      <c r="F20" s="30">
        <v>0</v>
      </c>
      <c r="G20" s="29"/>
      <c r="H20" s="30">
        <v>3</v>
      </c>
      <c r="I20" s="15" t="s">
        <v>24</v>
      </c>
    </row>
    <row r="21" spans="1:8" ht="15" customHeight="1">
      <c r="A21" s="28" t="s">
        <v>176</v>
      </c>
      <c r="B21" s="20"/>
      <c r="C21" s="20"/>
      <c r="D21" s="24"/>
      <c r="E21" s="25"/>
      <c r="F21" s="29">
        <f>SUM(F11:F20)</f>
        <v>851</v>
      </c>
      <c r="G21" s="29"/>
      <c r="H21" s="29">
        <f>SUM(H11:H20)</f>
        <v>1013</v>
      </c>
    </row>
    <row r="22" spans="1:8" ht="15" customHeight="1">
      <c r="A22" s="28"/>
      <c r="B22" s="20"/>
      <c r="C22" s="20"/>
      <c r="D22" s="24"/>
      <c r="E22" s="25"/>
      <c r="F22" s="29"/>
      <c r="G22" s="29"/>
      <c r="H22" s="29"/>
    </row>
    <row r="23" spans="1:8" ht="15" customHeight="1">
      <c r="A23" s="28" t="s">
        <v>144</v>
      </c>
      <c r="B23" s="20"/>
      <c r="C23" s="20"/>
      <c r="D23" s="24"/>
      <c r="E23" s="25"/>
      <c r="F23" s="29" t="s">
        <v>24</v>
      </c>
      <c r="G23" s="29"/>
      <c r="H23" s="29"/>
    </row>
    <row r="24" spans="1:8" ht="15" customHeight="1">
      <c r="A24" s="28"/>
      <c r="B24" s="20" t="s">
        <v>145</v>
      </c>
      <c r="C24" s="20"/>
      <c r="D24" s="24"/>
      <c r="E24" s="25"/>
      <c r="F24" s="29">
        <f>-34+822-423-726+924</f>
        <v>563</v>
      </c>
      <c r="G24" s="29"/>
      <c r="H24" s="29">
        <v>-1059</v>
      </c>
    </row>
    <row r="25" spans="1:8" ht="15" customHeight="1">
      <c r="A25" s="28"/>
      <c r="B25" s="20" t="s">
        <v>146</v>
      </c>
      <c r="C25" s="20"/>
      <c r="D25" s="24"/>
      <c r="E25" s="25"/>
      <c r="F25" s="29">
        <f>204-1299-2</f>
        <v>-1097</v>
      </c>
      <c r="G25" s="29"/>
      <c r="H25" s="29">
        <v>-459</v>
      </c>
    </row>
    <row r="26" spans="1:8" ht="12.75">
      <c r="A26" s="28"/>
      <c r="B26" s="20"/>
      <c r="C26" s="20"/>
      <c r="D26" s="24"/>
      <c r="E26" s="25"/>
      <c r="F26" s="30"/>
      <c r="G26" s="29"/>
      <c r="H26" s="30"/>
    </row>
    <row r="27" spans="1:8" ht="15" customHeight="1">
      <c r="A27" s="176" t="s">
        <v>236</v>
      </c>
      <c r="B27" s="172"/>
      <c r="C27" s="172"/>
      <c r="D27" s="24"/>
      <c r="E27" s="25"/>
      <c r="F27" s="29">
        <f>SUM(F21:F25)</f>
        <v>317</v>
      </c>
      <c r="G27" s="29"/>
      <c r="H27" s="29">
        <f>SUM(H21+H24+H25)</f>
        <v>-505</v>
      </c>
    </row>
    <row r="28" spans="1:8" ht="15" customHeight="1">
      <c r="A28" s="28"/>
      <c r="B28" s="20" t="s">
        <v>147</v>
      </c>
      <c r="C28" s="20"/>
      <c r="D28" s="24"/>
      <c r="E28" s="25"/>
      <c r="F28" s="29">
        <f>-F18</f>
        <v>6</v>
      </c>
      <c r="G28" s="29"/>
      <c r="H28" s="29">
        <v>3</v>
      </c>
    </row>
    <row r="29" spans="1:8" ht="15" customHeight="1">
      <c r="A29" s="28"/>
      <c r="B29" s="20" t="s">
        <v>148</v>
      </c>
      <c r="C29" s="20"/>
      <c r="D29" s="24"/>
      <c r="E29" s="25"/>
      <c r="F29" s="29">
        <f>-F19</f>
        <v>0</v>
      </c>
      <c r="G29" s="29"/>
      <c r="H29" s="29">
        <v>-3</v>
      </c>
    </row>
    <row r="30" spans="1:8" ht="15" customHeight="1">
      <c r="A30" s="28"/>
      <c r="B30" s="20" t="s">
        <v>182</v>
      </c>
      <c r="C30" s="20"/>
      <c r="D30" s="24"/>
      <c r="E30" s="25"/>
      <c r="F30" s="29">
        <v>-94</v>
      </c>
      <c r="G30" s="29"/>
      <c r="H30" s="29">
        <v>-134</v>
      </c>
    </row>
    <row r="31" spans="1:8" ht="15" customHeight="1">
      <c r="A31" s="177" t="s">
        <v>237</v>
      </c>
      <c r="B31" s="172"/>
      <c r="C31" s="172"/>
      <c r="D31" s="24"/>
      <c r="E31" s="25"/>
      <c r="F31" s="31">
        <f>SUM(F27:F30)</f>
        <v>229</v>
      </c>
      <c r="G31" s="32"/>
      <c r="H31" s="31">
        <f>SUM(H27:H30)</f>
        <v>-639</v>
      </c>
    </row>
    <row r="32" spans="1:8" ht="15" customHeight="1">
      <c r="A32" s="28"/>
      <c r="B32" s="20"/>
      <c r="C32" s="20"/>
      <c r="D32" s="24"/>
      <c r="E32" s="25"/>
      <c r="F32" s="29"/>
      <c r="G32" s="29"/>
      <c r="H32" s="29"/>
    </row>
    <row r="33" spans="1:8" ht="15" customHeight="1">
      <c r="A33" s="27" t="s">
        <v>149</v>
      </c>
      <c r="B33" s="20"/>
      <c r="C33" s="20"/>
      <c r="D33" s="24"/>
      <c r="E33" s="25"/>
      <c r="F33" s="29"/>
      <c r="G33" s="29"/>
      <c r="H33" s="29"/>
    </row>
    <row r="34" spans="1:8" ht="15" customHeight="1">
      <c r="A34" s="28"/>
      <c r="B34" s="172" t="s">
        <v>150</v>
      </c>
      <c r="C34" s="172"/>
      <c r="D34" s="26"/>
      <c r="E34" s="173"/>
      <c r="F34" s="29">
        <v>-125</v>
      </c>
      <c r="G34" s="29"/>
      <c r="H34" s="29">
        <v>-98</v>
      </c>
    </row>
    <row r="35" spans="1:8" ht="15" customHeight="1">
      <c r="A35" s="28"/>
      <c r="B35" s="172" t="s">
        <v>232</v>
      </c>
      <c r="C35" s="172"/>
      <c r="D35" s="26"/>
      <c r="E35" s="173"/>
      <c r="F35" s="29">
        <v>-395</v>
      </c>
      <c r="G35" s="29"/>
      <c r="H35" s="29">
        <v>0</v>
      </c>
    </row>
    <row r="36" spans="1:8" ht="15" customHeight="1">
      <c r="A36" s="27" t="s">
        <v>180</v>
      </c>
      <c r="B36" s="20"/>
      <c r="D36" s="24"/>
      <c r="E36" s="25"/>
      <c r="F36" s="31">
        <f>SUM(F34:F35)</f>
        <v>-520</v>
      </c>
      <c r="G36" s="32"/>
      <c r="H36" s="31">
        <f>SUM(H34:H34)</f>
        <v>-98</v>
      </c>
    </row>
    <row r="37" spans="1:9" ht="15" customHeight="1">
      <c r="A37" s="28"/>
      <c r="B37" s="20"/>
      <c r="C37" s="20"/>
      <c r="D37" s="24"/>
      <c r="E37" s="25"/>
      <c r="F37" s="29"/>
      <c r="G37" s="29"/>
      <c r="H37" s="29"/>
      <c r="I37" s="33"/>
    </row>
    <row r="38" spans="1:9" ht="15" customHeight="1" hidden="1">
      <c r="A38" s="27" t="s">
        <v>222</v>
      </c>
      <c r="B38" s="20"/>
      <c r="C38" s="20"/>
      <c r="D38" s="24"/>
      <c r="E38" s="25"/>
      <c r="F38" s="29"/>
      <c r="G38" s="29"/>
      <c r="H38" s="29"/>
      <c r="I38" s="33"/>
    </row>
    <row r="39" spans="1:9" ht="15" customHeight="1" hidden="1">
      <c r="A39" s="28"/>
      <c r="B39" s="20" t="s">
        <v>223</v>
      </c>
      <c r="C39" s="20"/>
      <c r="D39" s="24"/>
      <c r="E39" s="25"/>
      <c r="F39" s="29"/>
      <c r="G39" s="29"/>
      <c r="H39" s="29">
        <v>0</v>
      </c>
      <c r="I39" s="33"/>
    </row>
    <row r="40" spans="1:9" ht="15" customHeight="1" hidden="1">
      <c r="A40" s="27" t="s">
        <v>224</v>
      </c>
      <c r="B40" s="20"/>
      <c r="C40" s="20"/>
      <c r="D40" s="24"/>
      <c r="E40" s="25"/>
      <c r="F40" s="31">
        <f>SUM(F39:F39)</f>
        <v>0</v>
      </c>
      <c r="G40" s="32">
        <f>SUM(G39:G39)</f>
        <v>0</v>
      </c>
      <c r="H40" s="31">
        <f>SUM(H39:H39)</f>
        <v>0</v>
      </c>
      <c r="I40" s="33"/>
    </row>
    <row r="41" spans="1:8" ht="15" customHeight="1" hidden="1">
      <c r="A41" s="19"/>
      <c r="B41" s="20"/>
      <c r="C41" s="20"/>
      <c r="D41" s="24"/>
      <c r="E41" s="25"/>
      <c r="F41" s="29"/>
      <c r="G41" s="29"/>
      <c r="H41" s="29"/>
    </row>
    <row r="42" spans="1:8" ht="15" customHeight="1">
      <c r="A42" s="177" t="s">
        <v>238</v>
      </c>
      <c r="B42" s="172"/>
      <c r="C42" s="172"/>
      <c r="D42" s="24"/>
      <c r="E42" s="25"/>
      <c r="F42" s="34">
        <f>F31+F36</f>
        <v>-291</v>
      </c>
      <c r="G42" s="34"/>
      <c r="H42" s="34">
        <f>H31+H36</f>
        <v>-737</v>
      </c>
    </row>
    <row r="43" spans="1:8" ht="15" customHeight="1">
      <c r="A43" s="28"/>
      <c r="B43" s="20"/>
      <c r="C43" s="20"/>
      <c r="D43" s="24"/>
      <c r="E43" s="25"/>
      <c r="F43" s="26"/>
      <c r="G43" s="26"/>
      <c r="H43" s="26"/>
    </row>
    <row r="44" spans="1:8" ht="15" customHeight="1">
      <c r="A44" s="27" t="s">
        <v>207</v>
      </c>
      <c r="B44" s="20"/>
      <c r="C44" s="20"/>
      <c r="D44" s="24"/>
      <c r="E44" s="25"/>
      <c r="F44" s="29">
        <v>5</v>
      </c>
      <c r="G44" s="26"/>
      <c r="H44" s="29">
        <v>0</v>
      </c>
    </row>
    <row r="45" spans="1:8" ht="15" customHeight="1">
      <c r="A45" s="28"/>
      <c r="B45" s="20"/>
      <c r="C45" s="20"/>
      <c r="D45" s="24"/>
      <c r="E45" s="25"/>
      <c r="F45" s="26"/>
      <c r="G45" s="26"/>
      <c r="H45" s="26"/>
    </row>
    <row r="46" spans="1:9" ht="15" customHeight="1">
      <c r="A46" s="27" t="s">
        <v>151</v>
      </c>
      <c r="B46" s="20"/>
      <c r="C46" s="20"/>
      <c r="D46" s="24"/>
      <c r="E46" s="25"/>
      <c r="F46" s="29">
        <v>2218</v>
      </c>
      <c r="G46" s="29"/>
      <c r="H46" s="29">
        <v>2593</v>
      </c>
      <c r="I46" s="35"/>
    </row>
    <row r="47" spans="1:8" ht="15" customHeight="1">
      <c r="A47" s="27"/>
      <c r="B47" s="20"/>
      <c r="C47" s="20"/>
      <c r="D47" s="24"/>
      <c r="E47" s="25"/>
      <c r="F47" s="26"/>
      <c r="G47" s="36"/>
      <c r="H47" s="36"/>
    </row>
    <row r="48" spans="1:10" ht="15" customHeight="1" thickBot="1">
      <c r="A48" s="27" t="s">
        <v>152</v>
      </c>
      <c r="B48" s="20"/>
      <c r="C48" s="20"/>
      <c r="D48" s="24"/>
      <c r="E48" s="25" t="s">
        <v>177</v>
      </c>
      <c r="F48" s="37">
        <f>F42+F44+F46</f>
        <v>1932</v>
      </c>
      <c r="G48" s="34"/>
      <c r="H48" s="37">
        <f>H42+H44+H46</f>
        <v>1856</v>
      </c>
      <c r="J48" s="35"/>
    </row>
    <row r="49" spans="1:8" ht="15" customHeight="1" thickTop="1">
      <c r="A49" s="28"/>
      <c r="B49" s="20"/>
      <c r="C49" s="20"/>
      <c r="D49" s="24"/>
      <c r="E49" s="25"/>
      <c r="F49" s="26"/>
      <c r="G49" s="26"/>
      <c r="H49" s="38"/>
    </row>
    <row r="50" ht="15" customHeight="1" hidden="1">
      <c r="A50" s="16" t="s">
        <v>153</v>
      </c>
    </row>
    <row r="51" spans="1:10" ht="15" customHeight="1" hidden="1">
      <c r="A51" s="210" t="s">
        <v>154</v>
      </c>
      <c r="B51" s="210"/>
      <c r="C51" s="210"/>
      <c r="D51" s="210"/>
      <c r="E51" s="210"/>
      <c r="F51" s="210"/>
      <c r="G51" s="210"/>
      <c r="H51" s="210"/>
      <c r="I51" s="210"/>
      <c r="J51" s="41"/>
    </row>
    <row r="52" spans="1:10" ht="15" customHeight="1" hidden="1">
      <c r="A52" s="210"/>
      <c r="B52" s="210"/>
      <c r="C52" s="210"/>
      <c r="D52" s="210"/>
      <c r="E52" s="210"/>
      <c r="F52" s="210"/>
      <c r="G52" s="210"/>
      <c r="H52" s="210"/>
      <c r="I52" s="210"/>
      <c r="J52" s="41"/>
    </row>
    <row r="53" spans="1:8" ht="15" customHeight="1">
      <c r="A53" s="19" t="s">
        <v>24</v>
      </c>
      <c r="B53" s="20" t="s">
        <v>24</v>
      </c>
      <c r="C53" s="20"/>
      <c r="D53" s="24"/>
      <c r="E53" s="25"/>
      <c r="F53" s="34">
        <f>+F48-Notes!K96</f>
        <v>0</v>
      </c>
      <c r="G53" s="26"/>
      <c r="H53" s="26"/>
    </row>
    <row r="54" spans="1:8" ht="15" customHeight="1">
      <c r="A54" s="19"/>
      <c r="B54" s="20"/>
      <c r="C54" s="20"/>
      <c r="D54" s="24"/>
      <c r="E54" s="25"/>
      <c r="F54" s="26"/>
      <c r="G54" s="26"/>
      <c r="H54" s="26"/>
    </row>
    <row r="55" spans="1:10" ht="12.75">
      <c r="A55" s="193" t="s">
        <v>155</v>
      </c>
      <c r="B55" s="193"/>
      <c r="C55" s="193"/>
      <c r="D55" s="193"/>
      <c r="E55" s="193"/>
      <c r="F55" s="193"/>
      <c r="G55" s="193"/>
      <c r="H55" s="193"/>
      <c r="I55" s="208"/>
      <c r="J55" s="42"/>
    </row>
    <row r="56" spans="1:10" ht="12.75">
      <c r="A56" s="193" t="str">
        <f>'Income Statement'!A44:K44</f>
        <v>the Annual Financial Report for the year ended 31 December 2008 and </v>
      </c>
      <c r="B56" s="193"/>
      <c r="C56" s="193"/>
      <c r="D56" s="193"/>
      <c r="E56" s="193"/>
      <c r="F56" s="193"/>
      <c r="G56" s="193"/>
      <c r="H56" s="193"/>
      <c r="I56" s="208"/>
      <c r="J56" s="42"/>
    </row>
    <row r="57" spans="1:9" ht="12.75">
      <c r="A57" s="200" t="str">
        <f>'Income Statement'!A45:K45</f>
        <v> the accompanying explanatory notes attached to the interim financial statements)</v>
      </c>
      <c r="B57" s="200"/>
      <c r="C57" s="200"/>
      <c r="D57" s="200"/>
      <c r="E57" s="200"/>
      <c r="F57" s="200"/>
      <c r="G57" s="200"/>
      <c r="H57" s="200"/>
      <c r="I57" s="200"/>
    </row>
    <row r="61" ht="12.75">
      <c r="F61" s="148"/>
    </row>
    <row r="62" ht="12.75">
      <c r="F62" s="148"/>
    </row>
  </sheetData>
  <sheetProtection/>
  <mergeCells count="11">
    <mergeCell ref="A1:H1"/>
    <mergeCell ref="A2:H2"/>
    <mergeCell ref="A3:H3"/>
    <mergeCell ref="A4:H4"/>
    <mergeCell ref="A57:I57"/>
    <mergeCell ref="A56:I56"/>
    <mergeCell ref="A5:H5"/>
    <mergeCell ref="A6:H6"/>
    <mergeCell ref="A51:I52"/>
    <mergeCell ref="A55:I55"/>
    <mergeCell ref="F7:H7"/>
  </mergeCells>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M183"/>
  <sheetViews>
    <sheetView tabSelected="1" view="pageBreakPreview" zoomScaleSheetLayoutView="100" zoomScalePageLayoutView="0" workbookViewId="0" topLeftCell="A1">
      <selection activeCell="A20" sqref="A20"/>
    </sheetView>
  </sheetViews>
  <sheetFormatPr defaultColWidth="9.140625" defaultRowHeight="12.75"/>
  <cols>
    <col min="1" max="1" width="4.57421875" style="16" customWidth="1"/>
    <col min="2" max="2" width="3.00390625" style="16" customWidth="1"/>
    <col min="3" max="3" width="5.140625" style="16" customWidth="1"/>
    <col min="4" max="4" width="14.8515625" style="16" customWidth="1"/>
    <col min="5" max="5" width="9.140625" style="16" customWidth="1"/>
    <col min="6" max="6" width="11.28125" style="16" bestFit="1" customWidth="1"/>
    <col min="7" max="7" width="13.28125" style="16" customWidth="1"/>
    <col min="8" max="8" width="3.8515625" style="16" customWidth="1"/>
    <col min="9" max="9" width="15.00390625" style="16" customWidth="1"/>
    <col min="10" max="10" width="3.140625" style="16" customWidth="1"/>
    <col min="11" max="11" width="15.140625" style="16" customWidth="1"/>
    <col min="12" max="12" width="2.7109375" style="16" customWidth="1"/>
    <col min="13" max="13" width="16.28125" style="16" customWidth="1"/>
    <col min="14" max="16384" width="9.140625" style="16" customWidth="1"/>
  </cols>
  <sheetData>
    <row r="1" spans="1:13" ht="23.25">
      <c r="A1" s="190" t="s">
        <v>0</v>
      </c>
      <c r="B1" s="190"/>
      <c r="C1" s="190"/>
      <c r="D1" s="190"/>
      <c r="E1" s="190"/>
      <c r="F1" s="208"/>
      <c r="G1" s="208"/>
      <c r="H1" s="208"/>
      <c r="I1" s="208"/>
      <c r="J1" s="208"/>
      <c r="K1" s="208"/>
      <c r="L1" s="208"/>
      <c r="M1" s="191"/>
    </row>
    <row r="2" spans="1:13" ht="12.75">
      <c r="A2" s="192" t="s">
        <v>1</v>
      </c>
      <c r="B2" s="192"/>
      <c r="C2" s="192"/>
      <c r="D2" s="192"/>
      <c r="E2" s="192"/>
      <c r="F2" s="208"/>
      <c r="G2" s="208"/>
      <c r="H2" s="208"/>
      <c r="I2" s="208"/>
      <c r="J2" s="208"/>
      <c r="K2" s="208"/>
      <c r="L2" s="208"/>
      <c r="M2" s="191"/>
    </row>
    <row r="3" spans="1:13" ht="12.75">
      <c r="A3" s="192" t="s">
        <v>2</v>
      </c>
      <c r="B3" s="192"/>
      <c r="C3" s="192"/>
      <c r="D3" s="192"/>
      <c r="E3" s="192"/>
      <c r="F3" s="208"/>
      <c r="G3" s="208"/>
      <c r="H3" s="208"/>
      <c r="I3" s="208"/>
      <c r="J3" s="208"/>
      <c r="K3" s="208"/>
      <c r="L3" s="208"/>
      <c r="M3" s="191"/>
    </row>
    <row r="4" spans="1:13" ht="15.75">
      <c r="A4" s="180" t="str">
        <f>'Income Statement'!A4:K4</f>
        <v>Quarterly report on consolidated results for the 2nd quarter ended 30.06.2009</v>
      </c>
      <c r="B4" s="180"/>
      <c r="C4" s="180"/>
      <c r="D4" s="180"/>
      <c r="E4" s="180"/>
      <c r="F4" s="208"/>
      <c r="G4" s="208"/>
      <c r="H4" s="208"/>
      <c r="I4" s="208"/>
      <c r="J4" s="208"/>
      <c r="K4" s="208"/>
      <c r="L4" s="208"/>
      <c r="M4" s="191"/>
    </row>
    <row r="5" spans="1:13" ht="15.75">
      <c r="A5" s="181" t="s">
        <v>46</v>
      </c>
      <c r="B5" s="181"/>
      <c r="C5" s="181"/>
      <c r="D5" s="181"/>
      <c r="E5" s="181"/>
      <c r="F5" s="182"/>
      <c r="G5" s="182"/>
      <c r="H5" s="182"/>
      <c r="I5" s="182"/>
      <c r="J5" s="182"/>
      <c r="K5" s="182"/>
      <c r="L5" s="182"/>
      <c r="M5" s="183"/>
    </row>
    <row r="6" spans="1:12" ht="15.75">
      <c r="A6" s="75"/>
      <c r="B6" s="75"/>
      <c r="C6" s="75"/>
      <c r="D6" s="75"/>
      <c r="E6" s="75"/>
      <c r="F6" s="44"/>
      <c r="G6" s="44"/>
      <c r="H6" s="44"/>
      <c r="I6" s="44"/>
      <c r="J6" s="44"/>
      <c r="K6" s="44"/>
      <c r="L6" s="44"/>
    </row>
    <row r="8" spans="1:2" ht="12.75">
      <c r="A8" s="76" t="s">
        <v>47</v>
      </c>
      <c r="B8" s="77" t="s">
        <v>48</v>
      </c>
    </row>
    <row r="9" ht="12.75">
      <c r="A9" s="74"/>
    </row>
    <row r="10" spans="1:2" ht="12.75">
      <c r="A10" s="76" t="s">
        <v>49</v>
      </c>
      <c r="B10" s="77" t="s">
        <v>50</v>
      </c>
    </row>
    <row r="11" spans="1:13" ht="12.75">
      <c r="A11" s="74"/>
      <c r="B11" s="185" t="s">
        <v>239</v>
      </c>
      <c r="C11" s="185"/>
      <c r="D11" s="185"/>
      <c r="E11" s="185"/>
      <c r="F11" s="185"/>
      <c r="G11" s="185"/>
      <c r="H11" s="185"/>
      <c r="I11" s="185"/>
      <c r="J11" s="185"/>
      <c r="K11" s="185"/>
      <c r="L11" s="185"/>
      <c r="M11" s="185"/>
    </row>
    <row r="12" spans="1:13" ht="12.75">
      <c r="A12" s="74"/>
      <c r="B12" s="185"/>
      <c r="C12" s="185"/>
      <c r="D12" s="185"/>
      <c r="E12" s="185"/>
      <c r="F12" s="185"/>
      <c r="G12" s="185"/>
      <c r="H12" s="185"/>
      <c r="I12" s="185"/>
      <c r="J12" s="185"/>
      <c r="K12" s="185"/>
      <c r="L12" s="185"/>
      <c r="M12" s="185"/>
    </row>
    <row r="13" ht="12.75">
      <c r="A13" s="74"/>
    </row>
    <row r="14" spans="1:13" ht="12.75">
      <c r="A14" s="74"/>
      <c r="B14" s="186" t="s">
        <v>200</v>
      </c>
      <c r="C14" s="186"/>
      <c r="D14" s="186"/>
      <c r="E14" s="186"/>
      <c r="F14" s="186"/>
      <c r="G14" s="186"/>
      <c r="H14" s="186"/>
      <c r="I14" s="186"/>
      <c r="J14" s="186"/>
      <c r="K14" s="186"/>
      <c r="L14" s="186"/>
      <c r="M14" s="186"/>
    </row>
    <row r="15" spans="1:13" ht="12.75">
      <c r="A15" s="74"/>
      <c r="B15" s="186"/>
      <c r="C15" s="186"/>
      <c r="D15" s="186"/>
      <c r="E15" s="186"/>
      <c r="F15" s="186"/>
      <c r="G15" s="186"/>
      <c r="H15" s="186"/>
      <c r="I15" s="186"/>
      <c r="J15" s="186"/>
      <c r="K15" s="186"/>
      <c r="L15" s="186"/>
      <c r="M15" s="186"/>
    </row>
    <row r="16" ht="12.75">
      <c r="A16" s="74"/>
    </row>
    <row r="17" spans="1:13" ht="12.75" customHeight="1">
      <c r="A17" s="74"/>
      <c r="B17" s="187" t="s">
        <v>205</v>
      </c>
      <c r="C17" s="210"/>
      <c r="D17" s="210"/>
      <c r="E17" s="210"/>
      <c r="F17" s="210"/>
      <c r="G17" s="210"/>
      <c r="H17" s="210"/>
      <c r="I17" s="210"/>
      <c r="J17" s="210"/>
      <c r="K17" s="210"/>
      <c r="L17" s="210"/>
      <c r="M17" s="210"/>
    </row>
    <row r="18" spans="1:13" ht="12.75" customHeight="1">
      <c r="A18" s="74"/>
      <c r="B18" s="187"/>
      <c r="C18" s="210"/>
      <c r="D18" s="210"/>
      <c r="E18" s="210"/>
      <c r="F18" s="210"/>
      <c r="G18" s="210"/>
      <c r="H18" s="210"/>
      <c r="I18" s="210"/>
      <c r="J18" s="210"/>
      <c r="K18" s="210"/>
      <c r="L18" s="210"/>
      <c r="M18" s="210"/>
    </row>
    <row r="19" spans="1:13" ht="12.75" customHeight="1">
      <c r="A19" s="74"/>
      <c r="B19" s="210"/>
      <c r="C19" s="210"/>
      <c r="D19" s="210"/>
      <c r="E19" s="210"/>
      <c r="F19" s="210"/>
      <c r="G19" s="210"/>
      <c r="H19" s="210"/>
      <c r="I19" s="210"/>
      <c r="J19" s="210"/>
      <c r="K19" s="210"/>
      <c r="L19" s="210"/>
      <c r="M19" s="210"/>
    </row>
    <row r="20" spans="1:2" ht="12.75">
      <c r="A20" s="76" t="s">
        <v>164</v>
      </c>
      <c r="B20" s="77" t="s">
        <v>51</v>
      </c>
    </row>
    <row r="21" spans="1:2" ht="12.75">
      <c r="A21" s="74"/>
      <c r="B21" s="16" t="s">
        <v>117</v>
      </c>
    </row>
    <row r="22" ht="12.75">
      <c r="A22" s="74"/>
    </row>
    <row r="23" spans="1:2" ht="12.75">
      <c r="A23" s="76" t="s">
        <v>52</v>
      </c>
      <c r="B23" s="77" t="s">
        <v>53</v>
      </c>
    </row>
    <row r="24" spans="1:2" ht="12.75">
      <c r="A24" s="74"/>
      <c r="B24" s="16" t="s">
        <v>54</v>
      </c>
    </row>
    <row r="25" ht="12.75">
      <c r="A25" s="74"/>
    </row>
    <row r="26" spans="1:2" ht="12.75">
      <c r="A26" s="76" t="s">
        <v>55</v>
      </c>
      <c r="B26" s="77" t="s">
        <v>56</v>
      </c>
    </row>
    <row r="27" spans="1:13" ht="12.75">
      <c r="A27" s="74"/>
      <c r="B27" s="213" t="s">
        <v>240</v>
      </c>
      <c r="C27" s="213"/>
      <c r="D27" s="213"/>
      <c r="E27" s="213"/>
      <c r="F27" s="213"/>
      <c r="G27" s="213"/>
      <c r="H27" s="213"/>
      <c r="I27" s="213"/>
      <c r="J27" s="213"/>
      <c r="K27" s="213"/>
      <c r="L27" s="213"/>
      <c r="M27" s="213"/>
    </row>
    <row r="28" spans="1:13" ht="12" customHeight="1">
      <c r="A28" s="74"/>
      <c r="B28" s="213"/>
      <c r="C28" s="213"/>
      <c r="D28" s="213"/>
      <c r="E28" s="213"/>
      <c r="F28" s="213"/>
      <c r="G28" s="213"/>
      <c r="H28" s="213"/>
      <c r="I28" s="213"/>
      <c r="J28" s="213"/>
      <c r="K28" s="213"/>
      <c r="L28" s="213"/>
      <c r="M28" s="213"/>
    </row>
    <row r="29" ht="12.75">
      <c r="A29" s="74"/>
    </row>
    <row r="30" spans="1:2" ht="12.75">
      <c r="A30" s="76" t="s">
        <v>57</v>
      </c>
      <c r="B30" s="77" t="s">
        <v>58</v>
      </c>
    </row>
    <row r="31" spans="1:13" ht="12.75" customHeight="1">
      <c r="A31" s="74"/>
      <c r="B31" s="210" t="s">
        <v>178</v>
      </c>
      <c r="C31" s="210"/>
      <c r="D31" s="210"/>
      <c r="E31" s="210"/>
      <c r="F31" s="210"/>
      <c r="G31" s="210"/>
      <c r="H31" s="210"/>
      <c r="I31" s="210"/>
      <c r="J31" s="210"/>
      <c r="K31" s="210"/>
      <c r="L31" s="210"/>
      <c r="M31" s="210"/>
    </row>
    <row r="32" spans="1:13" ht="12.75">
      <c r="A32" s="74"/>
      <c r="B32" s="210"/>
      <c r="C32" s="210"/>
      <c r="D32" s="210"/>
      <c r="E32" s="210"/>
      <c r="F32" s="210"/>
      <c r="G32" s="210"/>
      <c r="H32" s="210"/>
      <c r="I32" s="210"/>
      <c r="J32" s="210"/>
      <c r="K32" s="210"/>
      <c r="L32" s="210"/>
      <c r="M32" s="210"/>
    </row>
    <row r="33" ht="12.75">
      <c r="A33" s="74"/>
    </row>
    <row r="34" spans="1:12" ht="12.75">
      <c r="A34" s="79" t="s">
        <v>59</v>
      </c>
      <c r="B34" s="80" t="s">
        <v>60</v>
      </c>
      <c r="C34" s="15"/>
      <c r="D34" s="15"/>
      <c r="E34" s="15"/>
      <c r="F34" s="15"/>
      <c r="G34" s="15"/>
      <c r="H34" s="15"/>
      <c r="I34" s="15"/>
      <c r="J34" s="15"/>
      <c r="K34" s="15"/>
      <c r="L34" s="15"/>
    </row>
    <row r="35" spans="1:12" ht="12.75">
      <c r="A35" s="81"/>
      <c r="B35" s="213" t="s">
        <v>134</v>
      </c>
      <c r="C35" s="213"/>
      <c r="D35" s="213"/>
      <c r="E35" s="213"/>
      <c r="F35" s="213"/>
      <c r="G35" s="213"/>
      <c r="H35" s="213"/>
      <c r="I35" s="213"/>
      <c r="J35" s="213"/>
      <c r="K35" s="213"/>
      <c r="L35" s="213"/>
    </row>
    <row r="36" spans="1:12" ht="12.75">
      <c r="A36" s="81"/>
      <c r="B36" s="78"/>
      <c r="C36" s="78"/>
      <c r="D36" s="78"/>
      <c r="E36" s="78"/>
      <c r="F36" s="78"/>
      <c r="G36" s="78"/>
      <c r="H36" s="78"/>
      <c r="I36" s="78"/>
      <c r="J36" s="78"/>
      <c r="K36" s="78"/>
      <c r="L36" s="78"/>
    </row>
    <row r="37" spans="1:2" ht="12.75">
      <c r="A37" s="76" t="s">
        <v>62</v>
      </c>
      <c r="B37" s="77" t="s">
        <v>63</v>
      </c>
    </row>
    <row r="38" spans="1:12" ht="12.75">
      <c r="A38" s="74"/>
      <c r="B38" s="184" t="s">
        <v>119</v>
      </c>
      <c r="C38" s="184"/>
      <c r="D38" s="184"/>
      <c r="E38" s="184"/>
      <c r="F38" s="184"/>
      <c r="G38" s="184"/>
      <c r="H38" s="184"/>
      <c r="I38" s="184"/>
      <c r="J38" s="184"/>
      <c r="K38" s="184"/>
      <c r="L38" s="184"/>
    </row>
    <row r="39" spans="1:12" ht="12.75">
      <c r="A39" s="74"/>
      <c r="B39" s="82"/>
      <c r="C39" s="82"/>
      <c r="D39" s="82"/>
      <c r="E39" s="82"/>
      <c r="F39" s="82"/>
      <c r="G39" s="82"/>
      <c r="H39" s="82"/>
      <c r="I39" s="82"/>
      <c r="J39" s="82"/>
      <c r="K39" s="82"/>
      <c r="L39" s="82"/>
    </row>
    <row r="40" spans="1:7" ht="12.75">
      <c r="A40" s="76" t="s">
        <v>64</v>
      </c>
      <c r="B40" s="77" t="s">
        <v>65</v>
      </c>
      <c r="G40" s="16" t="s">
        <v>24</v>
      </c>
    </row>
    <row r="41" spans="1:13" ht="38.25">
      <c r="A41" s="79" t="s">
        <v>24</v>
      </c>
      <c r="B41" s="77" t="s">
        <v>24</v>
      </c>
      <c r="G41" s="46" t="s">
        <v>7</v>
      </c>
      <c r="H41" s="47"/>
      <c r="I41" s="47" t="s">
        <v>8</v>
      </c>
      <c r="J41" s="47"/>
      <c r="K41" s="46" t="s">
        <v>9</v>
      </c>
      <c r="L41" s="47"/>
      <c r="M41" s="47" t="s">
        <v>10</v>
      </c>
    </row>
    <row r="42" spans="1:13" ht="12.75">
      <c r="A42" s="74"/>
      <c r="B42" s="45"/>
      <c r="C42" s="45"/>
      <c r="D42" s="45"/>
      <c r="E42" s="45"/>
      <c r="F42" s="45"/>
      <c r="G42" s="174" t="str">
        <f>'Income Statement'!E10</f>
        <v>30/06/2009</v>
      </c>
      <c r="H42" s="175"/>
      <c r="I42" s="175" t="str">
        <f>'Income Statement'!G10</f>
        <v>30/06/2008</v>
      </c>
      <c r="J42" s="175"/>
      <c r="K42" s="174" t="str">
        <f>G42</f>
        <v>30/06/2009</v>
      </c>
      <c r="L42" s="175"/>
      <c r="M42" s="175" t="str">
        <f>I42</f>
        <v>30/06/2008</v>
      </c>
    </row>
    <row r="43" spans="1:13" ht="12.75">
      <c r="A43" s="74"/>
      <c r="B43" s="45"/>
      <c r="C43" s="45"/>
      <c r="D43" s="45"/>
      <c r="E43" s="45"/>
      <c r="F43" s="45"/>
      <c r="G43" s="24" t="s">
        <v>11</v>
      </c>
      <c r="H43" s="24"/>
      <c r="I43" s="24" t="s">
        <v>11</v>
      </c>
      <c r="J43" s="24"/>
      <c r="K43" s="24" t="s">
        <v>11</v>
      </c>
      <c r="L43" s="24"/>
      <c r="M43" s="24" t="s">
        <v>11</v>
      </c>
    </row>
    <row r="44" spans="1:13" ht="12.75">
      <c r="A44" s="74"/>
      <c r="B44" s="45"/>
      <c r="C44" s="45"/>
      <c r="D44" s="83" t="s">
        <v>160</v>
      </c>
      <c r="E44" s="84"/>
      <c r="F44" s="84"/>
      <c r="G44" s="84"/>
      <c r="H44" s="84"/>
      <c r="I44" s="84"/>
      <c r="J44" s="77"/>
      <c r="K44" s="84"/>
      <c r="L44" s="43"/>
      <c r="M44" s="141"/>
    </row>
    <row r="45" spans="1:13" ht="12.75">
      <c r="A45" s="74"/>
      <c r="B45" s="45"/>
      <c r="C45" s="45"/>
      <c r="D45" s="212" t="s">
        <v>66</v>
      </c>
      <c r="E45" s="212"/>
      <c r="F45" s="84"/>
      <c r="G45" s="45"/>
      <c r="H45" s="84"/>
      <c r="I45" s="45"/>
      <c r="J45" s="44"/>
      <c r="K45" s="45"/>
      <c r="L45" s="44"/>
      <c r="M45" s="141"/>
    </row>
    <row r="46" spans="1:12" ht="2.25" customHeight="1">
      <c r="A46" s="74"/>
      <c r="B46" s="45"/>
      <c r="C46" s="45"/>
      <c r="D46" s="84"/>
      <c r="E46" s="84"/>
      <c r="F46" s="84"/>
      <c r="G46" s="45"/>
      <c r="H46" s="84"/>
      <c r="I46" s="45"/>
      <c r="J46" s="44"/>
      <c r="K46" s="45"/>
      <c r="L46" s="44"/>
    </row>
    <row r="47" spans="1:13" ht="12.75" customHeight="1">
      <c r="A47" s="74"/>
      <c r="B47" s="45"/>
      <c r="C47" s="45"/>
      <c r="D47" s="45" t="s">
        <v>67</v>
      </c>
      <c r="E47" s="45"/>
      <c r="F47" s="45"/>
      <c r="G47" s="85">
        <v>2644</v>
      </c>
      <c r="H47" s="86"/>
      <c r="I47" s="85">
        <v>2492</v>
      </c>
      <c r="J47" s="85"/>
      <c r="K47" s="85">
        <v>5362</v>
      </c>
      <c r="L47" s="85"/>
      <c r="M47" s="85">
        <v>5042</v>
      </c>
    </row>
    <row r="48" spans="1:13" ht="12.75">
      <c r="A48" s="74"/>
      <c r="B48" s="45"/>
      <c r="C48" s="45"/>
      <c r="D48" s="214" t="s">
        <v>68</v>
      </c>
      <c r="E48" s="214"/>
      <c r="F48" s="214"/>
      <c r="G48" s="88">
        <f>G50-G47</f>
        <v>666</v>
      </c>
      <c r="H48" s="88"/>
      <c r="I48" s="88">
        <v>1757</v>
      </c>
      <c r="J48" s="85"/>
      <c r="K48" s="88">
        <f>K50-K47</f>
        <v>2941</v>
      </c>
      <c r="L48" s="85"/>
      <c r="M48" s="88">
        <v>4760</v>
      </c>
    </row>
    <row r="49" spans="1:13" ht="5.25" customHeight="1">
      <c r="A49" s="74"/>
      <c r="B49" s="45"/>
      <c r="C49" s="45"/>
      <c r="D49" s="87"/>
      <c r="E49" s="87"/>
      <c r="F49" s="87"/>
      <c r="G49" s="89"/>
      <c r="H49" s="89"/>
      <c r="I49" s="89"/>
      <c r="J49" s="85"/>
      <c r="K49" s="85"/>
      <c r="L49" s="85"/>
      <c r="M49" s="89"/>
    </row>
    <row r="50" spans="1:13" ht="13.5" thickBot="1">
      <c r="A50" s="74"/>
      <c r="B50" s="45"/>
      <c r="C50" s="45"/>
      <c r="D50" s="90"/>
      <c r="E50" s="90"/>
      <c r="F50" s="45"/>
      <c r="G50" s="91">
        <f>'Income Statement'!E13</f>
        <v>3310</v>
      </c>
      <c r="H50" s="92"/>
      <c r="I50" s="93">
        <f>'Income Statement'!G13</f>
        <v>4249</v>
      </c>
      <c r="J50" s="94"/>
      <c r="K50" s="95">
        <f>'Income Statement'!I13</f>
        <v>8303</v>
      </c>
      <c r="L50" s="94"/>
      <c r="M50" s="93">
        <f>'Income Statement'!K13</f>
        <v>9802</v>
      </c>
    </row>
    <row r="51" spans="1:13" ht="5.25" customHeight="1" thickTop="1">
      <c r="A51" s="74"/>
      <c r="B51" s="45"/>
      <c r="C51" s="45"/>
      <c r="D51" s="90"/>
      <c r="E51" s="90"/>
      <c r="F51" s="45"/>
      <c r="G51" s="97"/>
      <c r="H51" s="92"/>
      <c r="I51" s="98"/>
      <c r="J51" s="94"/>
      <c r="K51" s="94"/>
      <c r="L51" s="94"/>
      <c r="M51" s="98"/>
    </row>
    <row r="52" spans="1:13" ht="12.75" customHeight="1">
      <c r="A52" s="74"/>
      <c r="B52" s="45"/>
      <c r="C52" s="45"/>
      <c r="D52" s="96" t="s">
        <v>184</v>
      </c>
      <c r="E52" s="90"/>
      <c r="F52" s="45"/>
      <c r="G52" s="97"/>
      <c r="H52" s="92"/>
      <c r="I52" s="98"/>
      <c r="J52" s="94"/>
      <c r="K52" s="94"/>
      <c r="L52" s="94"/>
      <c r="M52" s="98"/>
    </row>
    <row r="53" spans="1:13" ht="12.75" hidden="1">
      <c r="A53" s="74"/>
      <c r="D53" s="212" t="s">
        <v>66</v>
      </c>
      <c r="E53" s="212"/>
      <c r="F53" s="84"/>
      <c r="G53" s="45"/>
      <c r="H53" s="84"/>
      <c r="I53" s="45"/>
      <c r="M53" s="45"/>
    </row>
    <row r="54" spans="1:13" ht="12.75" customHeight="1" hidden="1">
      <c r="A54" s="74"/>
      <c r="D54" s="84"/>
      <c r="E54" s="84"/>
      <c r="F54" s="84"/>
      <c r="G54" s="45"/>
      <c r="H54" s="84"/>
      <c r="I54" s="45"/>
      <c r="M54" s="45"/>
    </row>
    <row r="55" spans="1:13" ht="12.75">
      <c r="A55" s="74"/>
      <c r="D55" s="45" t="s">
        <v>67</v>
      </c>
      <c r="E55" s="45"/>
      <c r="F55" s="45"/>
      <c r="G55" s="99">
        <v>-36</v>
      </c>
      <c r="H55" s="100"/>
      <c r="I55" s="99">
        <v>342</v>
      </c>
      <c r="J55" s="101"/>
      <c r="K55" s="99">
        <v>364</v>
      </c>
      <c r="L55" s="101"/>
      <c r="M55" s="99">
        <v>615</v>
      </c>
    </row>
    <row r="56" spans="1:13" ht="12.75">
      <c r="A56" s="74"/>
      <c r="D56" s="214" t="s">
        <v>68</v>
      </c>
      <c r="E56" s="214"/>
      <c r="F56" s="214"/>
      <c r="G56" s="101">
        <v>306</v>
      </c>
      <c r="H56" s="101"/>
      <c r="I56" s="101">
        <v>-146</v>
      </c>
      <c r="J56" s="101"/>
      <c r="K56" s="101">
        <f>K58-K55</f>
        <v>50</v>
      </c>
      <c r="L56" s="101"/>
      <c r="M56" s="99">
        <v>-76</v>
      </c>
    </row>
    <row r="57" spans="1:13" ht="6" customHeight="1">
      <c r="A57" s="74"/>
      <c r="D57" s="87"/>
      <c r="E57" s="87"/>
      <c r="F57" s="87"/>
      <c r="G57" s="99"/>
      <c r="H57" s="99"/>
      <c r="I57" s="99"/>
      <c r="J57" s="101"/>
      <c r="K57" s="101"/>
      <c r="L57" s="101"/>
      <c r="M57" s="99"/>
    </row>
    <row r="58" spans="1:13" ht="13.5" thickBot="1">
      <c r="A58" s="74"/>
      <c r="D58" s="90"/>
      <c r="E58" s="90"/>
      <c r="F58" s="45"/>
      <c r="G58" s="136">
        <f>'Income Statement'!E30</f>
        <v>270</v>
      </c>
      <c r="H58" s="99"/>
      <c r="I58" s="102">
        <f>SUM(I55:I57)</f>
        <v>196</v>
      </c>
      <c r="J58" s="101"/>
      <c r="K58" s="142">
        <f>'Income Statement'!I30</f>
        <v>414</v>
      </c>
      <c r="L58" s="101"/>
      <c r="M58" s="102">
        <f>SUM(M55:M57)</f>
        <v>539</v>
      </c>
    </row>
    <row r="59" spans="1:11" ht="13.5" thickTop="1">
      <c r="A59" s="74"/>
      <c r="D59" s="90"/>
      <c r="E59" s="90"/>
      <c r="F59" s="45"/>
      <c r="G59" s="97"/>
      <c r="H59" s="92"/>
      <c r="I59" s="98"/>
      <c r="K59" s="16" t="s">
        <v>24</v>
      </c>
    </row>
    <row r="60" spans="1:12" ht="12.75">
      <c r="A60" s="76" t="s">
        <v>163</v>
      </c>
      <c r="B60" s="77" t="s">
        <v>69</v>
      </c>
      <c r="L60" s="103"/>
    </row>
    <row r="61" spans="1:13" ht="12.75">
      <c r="A61" s="74"/>
      <c r="B61" s="210" t="s">
        <v>120</v>
      </c>
      <c r="C61" s="210"/>
      <c r="D61" s="210"/>
      <c r="E61" s="210"/>
      <c r="F61" s="210"/>
      <c r="G61" s="210"/>
      <c r="H61" s="210"/>
      <c r="I61" s="210"/>
      <c r="J61" s="210"/>
      <c r="K61" s="210"/>
      <c r="L61" s="210"/>
      <c r="M61" s="210"/>
    </row>
    <row r="62" spans="1:13" ht="12.75">
      <c r="A62" s="74"/>
      <c r="B62" s="210"/>
      <c r="C62" s="210"/>
      <c r="D62" s="210"/>
      <c r="E62" s="210"/>
      <c r="F62" s="210"/>
      <c r="G62" s="210"/>
      <c r="H62" s="210"/>
      <c r="I62" s="210"/>
      <c r="J62" s="210"/>
      <c r="K62" s="210"/>
      <c r="L62" s="210"/>
      <c r="M62" s="210"/>
    </row>
    <row r="63" ht="12.75">
      <c r="A63" s="74"/>
    </row>
    <row r="64" spans="1:7" ht="12.75">
      <c r="A64" s="79" t="s">
        <v>70</v>
      </c>
      <c r="B64" s="80" t="s">
        <v>71</v>
      </c>
      <c r="C64" s="15"/>
      <c r="D64" s="15"/>
      <c r="E64" s="15"/>
      <c r="F64" s="15"/>
      <c r="G64" s="15"/>
    </row>
    <row r="65" spans="1:13" ht="24" customHeight="1">
      <c r="A65" s="74"/>
      <c r="B65" s="186" t="s">
        <v>228</v>
      </c>
      <c r="C65" s="186"/>
      <c r="D65" s="186"/>
      <c r="E65" s="186"/>
      <c r="F65" s="186"/>
      <c r="G65" s="186"/>
      <c r="H65" s="186"/>
      <c r="I65" s="186"/>
      <c r="J65" s="186"/>
      <c r="K65" s="186"/>
      <c r="L65" s="186"/>
      <c r="M65" s="186"/>
    </row>
    <row r="66" spans="1:13" ht="15" customHeight="1" hidden="1">
      <c r="A66" s="74"/>
      <c r="B66" s="45"/>
      <c r="C66" s="45"/>
      <c r="D66" s="45"/>
      <c r="E66" s="45"/>
      <c r="F66" s="45"/>
      <c r="G66" s="45"/>
      <c r="H66" s="45"/>
      <c r="I66" s="45"/>
      <c r="J66" s="45"/>
      <c r="K66" s="45"/>
      <c r="L66" s="45"/>
      <c r="M66" s="45"/>
    </row>
    <row r="67" ht="12.75">
      <c r="A67" s="74"/>
    </row>
    <row r="68" spans="1:6" ht="12.75">
      <c r="A68" s="79" t="s">
        <v>72</v>
      </c>
      <c r="B68" s="80" t="s">
        <v>73</v>
      </c>
      <c r="C68" s="15"/>
      <c r="D68" s="15"/>
      <c r="E68" s="15"/>
      <c r="F68" s="15"/>
    </row>
    <row r="69" spans="1:13" ht="24.75" customHeight="1">
      <c r="A69" s="74"/>
      <c r="B69" s="185" t="s">
        <v>241</v>
      </c>
      <c r="C69" s="185"/>
      <c r="D69" s="185"/>
      <c r="E69" s="185"/>
      <c r="F69" s="185"/>
      <c r="G69" s="185"/>
      <c r="H69" s="185"/>
      <c r="I69" s="185"/>
      <c r="J69" s="185"/>
      <c r="K69" s="185"/>
      <c r="L69" s="185"/>
      <c r="M69" s="185"/>
    </row>
    <row r="70" spans="1:12" ht="12.75">
      <c r="A70" s="74"/>
      <c r="B70" s="45"/>
      <c r="C70" s="45"/>
      <c r="D70" s="45"/>
      <c r="E70" s="45"/>
      <c r="F70" s="45"/>
      <c r="G70" s="45"/>
      <c r="H70" s="45"/>
      <c r="I70" s="45"/>
      <c r="J70" s="45"/>
      <c r="K70" s="45"/>
      <c r="L70" s="45"/>
    </row>
    <row r="71" spans="1:2" ht="12.75">
      <c r="A71" s="76" t="s">
        <v>74</v>
      </c>
      <c r="B71" s="77" t="s">
        <v>75</v>
      </c>
    </row>
    <row r="72" spans="1:2" ht="12.75">
      <c r="A72" s="74"/>
      <c r="B72" s="16" t="s">
        <v>76</v>
      </c>
    </row>
    <row r="73" ht="12.75">
      <c r="A73" s="74"/>
    </row>
    <row r="74" spans="1:6" ht="12.75">
      <c r="A74" s="79" t="s">
        <v>77</v>
      </c>
      <c r="B74" s="80" t="s">
        <v>78</v>
      </c>
      <c r="C74" s="15"/>
      <c r="D74" s="15"/>
      <c r="E74" s="15"/>
      <c r="F74" s="15"/>
    </row>
    <row r="75" spans="1:12" ht="14.25" customHeight="1">
      <c r="A75" s="74"/>
      <c r="B75" s="210" t="s">
        <v>79</v>
      </c>
      <c r="C75" s="210"/>
      <c r="D75" s="210"/>
      <c r="E75" s="210"/>
      <c r="F75" s="210"/>
      <c r="G75" s="210"/>
      <c r="H75" s="210"/>
      <c r="I75" s="210"/>
      <c r="J75" s="210"/>
      <c r="K75" s="210"/>
      <c r="L75" s="210"/>
    </row>
    <row r="76" spans="1:12" ht="14.25" customHeight="1" hidden="1">
      <c r="A76" s="74"/>
      <c r="B76" s="210"/>
      <c r="C76" s="210"/>
      <c r="D76" s="210"/>
      <c r="E76" s="210"/>
      <c r="F76" s="210"/>
      <c r="G76" s="210"/>
      <c r="H76" s="210"/>
      <c r="I76" s="210"/>
      <c r="J76" s="210"/>
      <c r="K76" s="210"/>
      <c r="L76" s="210"/>
    </row>
    <row r="77" spans="1:12" ht="14.25" customHeight="1" hidden="1">
      <c r="A77" s="74"/>
      <c r="B77" s="210"/>
      <c r="C77" s="210"/>
      <c r="D77" s="210"/>
      <c r="E77" s="210"/>
      <c r="F77" s="210"/>
      <c r="G77" s="210"/>
      <c r="H77" s="210"/>
      <c r="I77" s="210"/>
      <c r="J77" s="210"/>
      <c r="K77" s="210"/>
      <c r="L77" s="210"/>
    </row>
    <row r="78" ht="12.75">
      <c r="A78" s="74"/>
    </row>
    <row r="79" spans="1:6" ht="12.75">
      <c r="A79" s="79" t="s">
        <v>80</v>
      </c>
      <c r="B79" s="80" t="s">
        <v>81</v>
      </c>
      <c r="C79" s="15"/>
      <c r="D79" s="15"/>
      <c r="E79" s="15"/>
      <c r="F79" s="15"/>
    </row>
    <row r="80" spans="1:2" ht="12.75" hidden="1">
      <c r="A80" s="76"/>
      <c r="B80" s="77"/>
    </row>
    <row r="81" spans="1:12" ht="12.75" customHeight="1">
      <c r="A81" s="76"/>
      <c r="B81" s="104"/>
      <c r="C81" s="105"/>
      <c r="D81" s="105"/>
      <c r="E81" s="105"/>
      <c r="F81" s="105"/>
      <c r="G81" s="105"/>
      <c r="H81" s="105"/>
      <c r="I81" s="105"/>
      <c r="J81" s="105"/>
      <c r="K81" s="105"/>
      <c r="L81" s="105"/>
    </row>
    <row r="82" spans="1:13" ht="12.75" customHeight="1">
      <c r="A82" s="76"/>
      <c r="B82" s="104" t="s">
        <v>24</v>
      </c>
      <c r="C82" s="105" t="s">
        <v>24</v>
      </c>
      <c r="D82" s="105" t="s">
        <v>24</v>
      </c>
      <c r="E82" s="105"/>
      <c r="F82" s="105"/>
      <c r="G82" s="105"/>
      <c r="H82" s="105"/>
      <c r="I82" s="188"/>
      <c r="J82" s="188"/>
      <c r="K82" s="107" t="s">
        <v>157</v>
      </c>
      <c r="M82" s="107" t="s">
        <v>116</v>
      </c>
    </row>
    <row r="83" spans="1:13" ht="12.75" customHeight="1">
      <c r="A83" s="76"/>
      <c r="B83" s="104"/>
      <c r="C83" s="105"/>
      <c r="D83" s="105"/>
      <c r="E83" s="105"/>
      <c r="F83" s="105"/>
      <c r="G83" s="105"/>
      <c r="H83" s="105"/>
      <c r="I83" s="106"/>
      <c r="J83" s="106"/>
      <c r="K83" s="107" t="s">
        <v>156</v>
      </c>
      <c r="M83" s="107" t="s">
        <v>158</v>
      </c>
    </row>
    <row r="84" spans="1:13" ht="12.75" customHeight="1">
      <c r="A84" s="76"/>
      <c r="B84" s="104"/>
      <c r="C84" s="105"/>
      <c r="D84" s="105"/>
      <c r="E84" s="105"/>
      <c r="F84" s="105"/>
      <c r="G84" s="105"/>
      <c r="H84" s="105"/>
      <c r="I84" s="188"/>
      <c r="J84" s="188"/>
      <c r="K84" s="147" t="str">
        <f>G42</f>
        <v>30/06/2009</v>
      </c>
      <c r="L84" s="105" t="s">
        <v>24</v>
      </c>
      <c r="M84" s="147" t="str">
        <f>K84</f>
        <v>30/06/2009</v>
      </c>
    </row>
    <row r="85" spans="1:13" ht="12.75" customHeight="1">
      <c r="A85" s="76"/>
      <c r="B85" s="104"/>
      <c r="C85" s="105"/>
      <c r="D85" s="105"/>
      <c r="E85" s="105"/>
      <c r="F85" s="105"/>
      <c r="G85" s="105"/>
      <c r="H85" s="105"/>
      <c r="I85" s="105"/>
      <c r="J85" s="76"/>
      <c r="K85" s="76" t="s">
        <v>11</v>
      </c>
      <c r="M85" s="76" t="s">
        <v>11</v>
      </c>
    </row>
    <row r="86" spans="1:13" ht="12.75" customHeight="1">
      <c r="A86" s="76"/>
      <c r="B86" s="104"/>
      <c r="C86" s="105"/>
      <c r="D86" s="189" t="s">
        <v>122</v>
      </c>
      <c r="E86" s="189"/>
      <c r="F86" s="189"/>
      <c r="G86" s="189"/>
      <c r="H86" s="189"/>
      <c r="I86" s="189"/>
      <c r="K86" s="74"/>
      <c r="L86" s="108"/>
      <c r="M86" s="74"/>
    </row>
    <row r="87" spans="1:13" ht="12.75" customHeight="1">
      <c r="A87" s="76"/>
      <c r="B87" s="104"/>
      <c r="C87" s="105"/>
      <c r="D87" s="215" t="s">
        <v>123</v>
      </c>
      <c r="E87" s="215"/>
      <c r="F87" s="215"/>
      <c r="G87" s="215"/>
      <c r="H87" s="215"/>
      <c r="I87" s="215"/>
      <c r="K87" s="81">
        <v>7</v>
      </c>
      <c r="L87" s="169"/>
      <c r="M87" s="81">
        <v>27</v>
      </c>
    </row>
    <row r="88" spans="1:13" ht="12.75" customHeight="1">
      <c r="A88" s="76"/>
      <c r="B88" s="104"/>
      <c r="C88" s="105"/>
      <c r="D88" s="189" t="s">
        <v>124</v>
      </c>
      <c r="E88" s="189"/>
      <c r="F88" s="189"/>
      <c r="G88" s="189"/>
      <c r="H88" s="189"/>
      <c r="I88" s="189"/>
      <c r="K88" s="81"/>
      <c r="L88" s="169"/>
      <c r="M88" s="81"/>
    </row>
    <row r="89" spans="1:13" ht="12.75" customHeight="1">
      <c r="A89" s="76"/>
      <c r="B89" s="104"/>
      <c r="C89" s="105"/>
      <c r="D89" s="215" t="s">
        <v>123</v>
      </c>
      <c r="E89" s="215"/>
      <c r="F89" s="215"/>
      <c r="G89" s="215"/>
      <c r="H89" s="215"/>
      <c r="I89" s="215"/>
      <c r="K89" s="81">
        <v>3</v>
      </c>
      <c r="L89" s="169"/>
      <c r="M89" s="81">
        <v>11</v>
      </c>
    </row>
    <row r="90" spans="1:12" ht="11.25" customHeight="1">
      <c r="A90" s="76"/>
      <c r="B90" s="104"/>
      <c r="C90" s="105"/>
      <c r="D90" s="189"/>
      <c r="E90" s="189"/>
      <c r="F90" s="189"/>
      <c r="G90" s="189"/>
      <c r="H90" s="189"/>
      <c r="I90" s="189"/>
      <c r="J90" s="105"/>
      <c r="K90" s="105"/>
      <c r="L90" s="105"/>
    </row>
    <row r="91" spans="1:2" ht="12.75">
      <c r="A91" s="76" t="s">
        <v>82</v>
      </c>
      <c r="B91" s="77" t="s">
        <v>83</v>
      </c>
    </row>
    <row r="92" spans="1:11" ht="12.75">
      <c r="A92" s="74"/>
      <c r="K92" s="147" t="str">
        <f>K84</f>
        <v>30/06/2009</v>
      </c>
    </row>
    <row r="93" spans="1:11" ht="12.75">
      <c r="A93" s="74"/>
      <c r="J93" s="76" t="s">
        <v>24</v>
      </c>
      <c r="K93" s="76" t="s">
        <v>11</v>
      </c>
    </row>
    <row r="94" spans="1:11" ht="12.75">
      <c r="A94" s="74"/>
      <c r="B94" s="16" t="s">
        <v>31</v>
      </c>
      <c r="J94" s="76"/>
      <c r="K94" s="138">
        <f>'Balance Sheet'!D23</f>
        <v>400</v>
      </c>
    </row>
    <row r="95" spans="1:11" ht="12.75">
      <c r="A95" s="74"/>
      <c r="B95" s="16" t="s">
        <v>84</v>
      </c>
      <c r="K95" s="139">
        <f>'Balance Sheet'!D24</f>
        <v>1532</v>
      </c>
    </row>
    <row r="96" spans="1:11" ht="13.5" thickBot="1">
      <c r="A96" s="74"/>
      <c r="K96" s="140">
        <f>SUM(K94:K95)</f>
        <v>1932</v>
      </c>
    </row>
    <row r="97" spans="1:11" ht="13.5" thickTop="1">
      <c r="A97" s="74"/>
      <c r="K97" s="137"/>
    </row>
    <row r="98" spans="1:13" ht="12.75">
      <c r="A98" s="43" t="s">
        <v>85</v>
      </c>
      <c r="B98" s="237" t="s">
        <v>242</v>
      </c>
      <c r="C98" s="237"/>
      <c r="D98" s="237"/>
      <c r="E98" s="237"/>
      <c r="F98" s="237"/>
      <c r="G98" s="237"/>
      <c r="H98" s="237"/>
      <c r="I98" s="237"/>
      <c r="J98" s="237"/>
      <c r="K98" s="237"/>
      <c r="L98" s="237"/>
      <c r="M98" s="237"/>
    </row>
    <row r="99" spans="1:11" ht="12.75">
      <c r="A99" s="74"/>
      <c r="K99" s="15" t="s">
        <v>24</v>
      </c>
    </row>
    <row r="100" spans="1:5" ht="12.75">
      <c r="A100" s="79" t="s">
        <v>86</v>
      </c>
      <c r="B100" s="80" t="s">
        <v>87</v>
      </c>
      <c r="C100" s="15"/>
      <c r="D100" s="15"/>
      <c r="E100" s="15"/>
    </row>
    <row r="101" spans="1:13" s="15" customFormat="1" ht="12.75">
      <c r="A101" s="79"/>
      <c r="B101" s="185" t="s">
        <v>243</v>
      </c>
      <c r="C101" s="185"/>
      <c r="D101" s="185"/>
      <c r="E101" s="185"/>
      <c r="F101" s="185"/>
      <c r="G101" s="185"/>
      <c r="H101" s="185"/>
      <c r="I101" s="185"/>
      <c r="J101" s="185"/>
      <c r="K101" s="185"/>
      <c r="L101" s="185"/>
      <c r="M101" s="185"/>
    </row>
    <row r="102" spans="1:13" s="15" customFormat="1" ht="12.75">
      <c r="A102" s="81"/>
      <c r="B102" s="185"/>
      <c r="C102" s="185"/>
      <c r="D102" s="185"/>
      <c r="E102" s="185"/>
      <c r="F102" s="185"/>
      <c r="G102" s="185"/>
      <c r="H102" s="185"/>
      <c r="I102" s="185"/>
      <c r="J102" s="185"/>
      <c r="K102" s="185"/>
      <c r="L102" s="185"/>
      <c r="M102" s="185"/>
    </row>
    <row r="103" spans="1:13" s="15" customFormat="1" ht="39" customHeight="1">
      <c r="A103" s="81"/>
      <c r="B103" s="234"/>
      <c r="C103" s="234"/>
      <c r="D103" s="234"/>
      <c r="E103" s="234"/>
      <c r="F103" s="234"/>
      <c r="G103" s="234"/>
      <c r="H103" s="234"/>
      <c r="I103" s="234"/>
      <c r="J103" s="234"/>
      <c r="K103" s="234"/>
      <c r="L103" s="234"/>
      <c r="M103" s="234"/>
    </row>
    <row r="104" spans="1:13" s="15" customFormat="1" ht="12.75">
      <c r="A104" s="81"/>
      <c r="B104" s="145"/>
      <c r="C104" s="145"/>
      <c r="D104" s="145"/>
      <c r="E104" s="145"/>
      <c r="F104" s="145"/>
      <c r="G104" s="145"/>
      <c r="H104" s="145"/>
      <c r="I104" s="145"/>
      <c r="J104" s="145"/>
      <c r="K104" s="145"/>
      <c r="L104" s="145"/>
      <c r="M104" s="145"/>
    </row>
    <row r="105" spans="1:2" s="15" customFormat="1" ht="12.75">
      <c r="A105" s="79" t="s">
        <v>88</v>
      </c>
      <c r="B105" s="80" t="s">
        <v>89</v>
      </c>
    </row>
    <row r="106" spans="1:13" s="15" customFormat="1" ht="12.75" customHeight="1">
      <c r="A106" s="79"/>
      <c r="B106" s="185" t="s">
        <v>244</v>
      </c>
      <c r="C106" s="185"/>
      <c r="D106" s="185"/>
      <c r="E106" s="185"/>
      <c r="F106" s="185"/>
      <c r="G106" s="185"/>
      <c r="H106" s="185"/>
      <c r="I106" s="185"/>
      <c r="J106" s="185"/>
      <c r="K106" s="185"/>
      <c r="L106" s="185"/>
      <c r="M106" s="185"/>
    </row>
    <row r="107" spans="1:13" s="15" customFormat="1" ht="15.75" customHeight="1">
      <c r="A107" s="81"/>
      <c r="B107" s="185"/>
      <c r="C107" s="185"/>
      <c r="D107" s="185"/>
      <c r="E107" s="185"/>
      <c r="F107" s="185"/>
      <c r="G107" s="185"/>
      <c r="H107" s="185"/>
      <c r="I107" s="185"/>
      <c r="J107" s="185"/>
      <c r="K107" s="185"/>
      <c r="L107" s="185"/>
      <c r="M107" s="185"/>
    </row>
    <row r="108" spans="1:13" s="15" customFormat="1" ht="12.75">
      <c r="A108" s="81"/>
      <c r="B108" s="168"/>
      <c r="C108" s="168"/>
      <c r="D108" s="168"/>
      <c r="E108" s="168"/>
      <c r="F108" s="168"/>
      <c r="G108" s="168"/>
      <c r="H108" s="168"/>
      <c r="I108" s="168"/>
      <c r="J108" s="168"/>
      <c r="K108" s="168"/>
      <c r="L108" s="168"/>
      <c r="M108" s="168"/>
    </row>
    <row r="109" spans="1:12" ht="12.75">
      <c r="A109" s="79" t="s">
        <v>90</v>
      </c>
      <c r="B109" s="80" t="s">
        <v>91</v>
      </c>
      <c r="C109" s="15"/>
      <c r="D109" s="15"/>
      <c r="E109" s="15"/>
      <c r="F109" s="15"/>
      <c r="G109" s="15"/>
      <c r="H109" s="15"/>
      <c r="I109" s="15"/>
      <c r="J109" s="15"/>
      <c r="K109" s="15"/>
      <c r="L109" s="15"/>
    </row>
    <row r="110" spans="1:13" ht="12.75">
      <c r="A110" s="81"/>
      <c r="B110" s="213" t="s">
        <v>226</v>
      </c>
      <c r="C110" s="213"/>
      <c r="D110" s="213"/>
      <c r="E110" s="213"/>
      <c r="F110" s="213"/>
      <c r="G110" s="213"/>
      <c r="H110" s="213"/>
      <c r="I110" s="213"/>
      <c r="J110" s="213"/>
      <c r="K110" s="213"/>
      <c r="L110" s="213"/>
      <c r="M110" s="213"/>
    </row>
    <row r="111" spans="1:12" ht="12.75">
      <c r="A111" s="81"/>
      <c r="B111" s="78"/>
      <c r="C111" s="78"/>
      <c r="D111" s="78"/>
      <c r="E111" s="78"/>
      <c r="F111" s="78"/>
      <c r="G111" s="78"/>
      <c r="H111" s="78"/>
      <c r="I111" s="78"/>
      <c r="J111" s="78"/>
      <c r="K111" s="78"/>
      <c r="L111" s="78"/>
    </row>
    <row r="112" spans="1:12" ht="12.75">
      <c r="A112" s="79" t="s">
        <v>92</v>
      </c>
      <c r="B112" s="80" t="s">
        <v>16</v>
      </c>
      <c r="C112" s="15"/>
      <c r="D112" s="15"/>
      <c r="E112" s="15"/>
      <c r="F112" s="15"/>
      <c r="G112" s="15"/>
      <c r="H112" s="15"/>
      <c r="I112" s="79"/>
      <c r="J112" s="15"/>
      <c r="K112" s="152" t="s">
        <v>6</v>
      </c>
      <c r="L112" s="78"/>
    </row>
    <row r="113" spans="1:12" ht="25.5">
      <c r="A113" s="81"/>
      <c r="B113" s="15"/>
      <c r="C113" s="15"/>
      <c r="D113" s="15"/>
      <c r="E113" s="15"/>
      <c r="F113" s="15"/>
      <c r="G113" s="15"/>
      <c r="H113" s="15"/>
      <c r="I113" s="46" t="s">
        <v>7</v>
      </c>
      <c r="J113" s="79"/>
      <c r="K113" s="153" t="s">
        <v>9</v>
      </c>
      <c r="L113" s="78"/>
    </row>
    <row r="114" spans="1:12" ht="12.75">
      <c r="A114" s="81"/>
      <c r="B114" s="80"/>
      <c r="C114" s="15"/>
      <c r="D114" s="15"/>
      <c r="E114" s="15"/>
      <c r="F114" s="15"/>
      <c r="G114" s="15"/>
      <c r="H114" s="15"/>
      <c r="I114" s="156">
        <v>39994</v>
      </c>
      <c r="J114" s="15"/>
      <c r="K114" s="156">
        <f>+I114</f>
        <v>39994</v>
      </c>
      <c r="L114" s="78"/>
    </row>
    <row r="115" spans="1:12" ht="12.75">
      <c r="A115" s="81"/>
      <c r="B115" s="80"/>
      <c r="C115" s="15"/>
      <c r="D115" s="15"/>
      <c r="E115" s="15"/>
      <c r="F115" s="15"/>
      <c r="G115" s="15"/>
      <c r="H115" s="15"/>
      <c r="I115" s="79" t="s">
        <v>11</v>
      </c>
      <c r="J115" s="15"/>
      <c r="K115" s="79" t="s">
        <v>11</v>
      </c>
      <c r="L115" s="78"/>
    </row>
    <row r="116" spans="1:12" ht="12.75">
      <c r="A116" s="81"/>
      <c r="B116" s="15" t="s">
        <v>209</v>
      </c>
      <c r="C116" s="15"/>
      <c r="D116" s="15"/>
      <c r="E116" s="15"/>
      <c r="F116" s="15"/>
      <c r="G116" s="15"/>
      <c r="H116" s="15"/>
      <c r="I116" s="170">
        <v>36</v>
      </c>
      <c r="J116" s="15"/>
      <c r="K116" s="154">
        <v>-8</v>
      </c>
      <c r="L116" s="78"/>
    </row>
    <row r="117" spans="1:12" ht="12.75">
      <c r="A117" s="81"/>
      <c r="B117" s="15" t="s">
        <v>210</v>
      </c>
      <c r="C117" s="15"/>
      <c r="D117" s="15"/>
      <c r="E117" s="15"/>
      <c r="F117" s="15"/>
      <c r="G117" s="15"/>
      <c r="H117" s="15"/>
      <c r="I117" s="170">
        <v>3</v>
      </c>
      <c r="J117" s="15"/>
      <c r="K117" s="154">
        <f>88+7</f>
        <v>95</v>
      </c>
      <c r="L117" s="78"/>
    </row>
    <row r="118" spans="1:12" ht="13.5" thickBot="1">
      <c r="A118" s="81"/>
      <c r="B118" s="15"/>
      <c r="C118" s="15"/>
      <c r="D118" s="15"/>
      <c r="E118" s="15"/>
      <c r="F118" s="15"/>
      <c r="G118" s="15"/>
      <c r="H118" s="15"/>
      <c r="I118" s="171">
        <f>SUM(I116:I117)</f>
        <v>39</v>
      </c>
      <c r="J118" s="15"/>
      <c r="K118" s="155">
        <f>SUM(K116:K117)</f>
        <v>87</v>
      </c>
      <c r="L118" s="78"/>
    </row>
    <row r="119" spans="1:12" ht="13.5" thickTop="1">
      <c r="A119" s="81"/>
      <c r="B119" s="78"/>
      <c r="C119" s="78"/>
      <c r="D119" s="78"/>
      <c r="E119" s="78"/>
      <c r="F119" s="78"/>
      <c r="G119" s="78"/>
      <c r="H119" s="78"/>
      <c r="I119" s="78"/>
      <c r="J119" s="78"/>
      <c r="K119" s="78"/>
      <c r="L119" s="78"/>
    </row>
    <row r="120" spans="1:12" ht="12.75">
      <c r="A120" s="79" t="s">
        <v>94</v>
      </c>
      <c r="B120" s="80" t="s">
        <v>93</v>
      </c>
      <c r="C120" s="15"/>
      <c r="D120" s="15"/>
      <c r="E120" s="15"/>
      <c r="F120" s="15"/>
      <c r="G120" s="15"/>
      <c r="H120" s="15"/>
      <c r="I120" s="15"/>
      <c r="J120" s="15"/>
      <c r="K120" s="15"/>
      <c r="L120" s="15"/>
    </row>
    <row r="121" spans="1:12" ht="12.75">
      <c r="A121" s="81"/>
      <c r="B121" s="15" t="s">
        <v>118</v>
      </c>
      <c r="C121" s="15"/>
      <c r="D121" s="15"/>
      <c r="E121" s="15"/>
      <c r="F121" s="15"/>
      <c r="G121" s="15"/>
      <c r="H121" s="15"/>
      <c r="I121" s="15"/>
      <c r="J121" s="15"/>
      <c r="K121" s="15"/>
      <c r="L121" s="15"/>
    </row>
    <row r="122" spans="1:11" ht="12.75">
      <c r="A122" s="81"/>
      <c r="I122" s="143"/>
      <c r="K122" s="144"/>
    </row>
    <row r="123" spans="1:12" ht="12.75">
      <c r="A123" s="79" t="s">
        <v>95</v>
      </c>
      <c r="B123" s="80" t="s">
        <v>96</v>
      </c>
      <c r="C123" s="15"/>
      <c r="D123" s="15"/>
      <c r="E123" s="15"/>
      <c r="F123" s="15"/>
      <c r="G123" s="15"/>
      <c r="H123" s="15"/>
      <c r="I123" s="15"/>
      <c r="J123" s="15"/>
      <c r="K123" s="15"/>
      <c r="L123" s="109"/>
    </row>
    <row r="124" spans="1:12" ht="12.75">
      <c r="A124" s="81"/>
      <c r="B124" s="213" t="s">
        <v>131</v>
      </c>
      <c r="C124" s="213"/>
      <c r="D124" s="213"/>
      <c r="E124" s="213"/>
      <c r="F124" s="213"/>
      <c r="G124" s="213"/>
      <c r="H124" s="213"/>
      <c r="I124" s="213"/>
      <c r="J124" s="213"/>
      <c r="K124" s="213"/>
      <c r="L124" s="213"/>
    </row>
    <row r="125" spans="1:12" ht="12.75">
      <c r="A125" s="81"/>
      <c r="B125" s="78"/>
      <c r="C125" s="78"/>
      <c r="D125" s="78"/>
      <c r="E125" s="78"/>
      <c r="F125" s="78"/>
      <c r="G125" s="78"/>
      <c r="H125" s="78"/>
      <c r="I125" s="78"/>
      <c r="J125" s="78"/>
      <c r="K125" s="78"/>
      <c r="L125" s="78"/>
    </row>
    <row r="126" spans="1:12" ht="12.75">
      <c r="A126" s="79" t="s">
        <v>97</v>
      </c>
      <c r="B126" s="80" t="s">
        <v>98</v>
      </c>
      <c r="C126" s="15"/>
      <c r="D126" s="15"/>
      <c r="E126" s="15"/>
      <c r="F126" s="15"/>
      <c r="G126" s="15"/>
      <c r="H126" s="15"/>
      <c r="I126" s="15"/>
      <c r="J126" s="15"/>
      <c r="K126" s="15"/>
      <c r="L126" s="15"/>
    </row>
    <row r="127" spans="1:13" ht="12.75">
      <c r="A127" s="81"/>
      <c r="B127" s="213" t="s">
        <v>197</v>
      </c>
      <c r="C127" s="213"/>
      <c r="D127" s="213"/>
      <c r="E127" s="213"/>
      <c r="F127" s="213"/>
      <c r="G127" s="213"/>
      <c r="H127" s="213"/>
      <c r="I127" s="213"/>
      <c r="J127" s="213"/>
      <c r="K127" s="213"/>
      <c r="L127" s="213"/>
      <c r="M127" s="213"/>
    </row>
    <row r="128" spans="1:12" ht="12.75">
      <c r="A128" s="74"/>
      <c r="B128" s="41"/>
      <c r="C128" s="41"/>
      <c r="D128" s="41"/>
      <c r="E128" s="41"/>
      <c r="F128" s="41"/>
      <c r="G128" s="41"/>
      <c r="H128" s="41"/>
      <c r="I128" s="41"/>
      <c r="J128" s="41"/>
      <c r="K128" s="41"/>
      <c r="L128" s="41"/>
    </row>
    <row r="129" spans="1:12" ht="12.75">
      <c r="A129" s="76" t="s">
        <v>99</v>
      </c>
      <c r="B129" s="80" t="s">
        <v>100</v>
      </c>
      <c r="C129" s="15"/>
      <c r="D129" s="15"/>
      <c r="E129" s="15"/>
      <c r="F129" s="15"/>
      <c r="G129" s="15"/>
      <c r="H129" s="15"/>
      <c r="I129" s="15"/>
      <c r="J129" s="15"/>
      <c r="K129" s="15"/>
      <c r="L129" s="15"/>
    </row>
    <row r="130" spans="1:12" ht="12.75">
      <c r="A130" s="76"/>
      <c r="B130" s="213" t="s">
        <v>181</v>
      </c>
      <c r="C130" s="213"/>
      <c r="D130" s="213"/>
      <c r="E130" s="213"/>
      <c r="F130" s="213"/>
      <c r="G130" s="213"/>
      <c r="H130" s="213"/>
      <c r="I130" s="213"/>
      <c r="J130" s="213"/>
      <c r="K130" s="213"/>
      <c r="L130" s="213"/>
    </row>
    <row r="131" spans="1:12" ht="12.75">
      <c r="A131" s="74"/>
      <c r="B131" s="110"/>
      <c r="C131" s="110"/>
      <c r="D131" s="110"/>
      <c r="E131" s="110"/>
      <c r="F131" s="110"/>
      <c r="G131" s="110"/>
      <c r="H131" s="110"/>
      <c r="I131" s="110"/>
      <c r="J131" s="110"/>
      <c r="K131" s="110"/>
      <c r="L131" s="110"/>
    </row>
    <row r="132" spans="1:2" ht="12.75">
      <c r="A132" s="76" t="s">
        <v>101</v>
      </c>
      <c r="B132" s="77" t="s">
        <v>102</v>
      </c>
    </row>
    <row r="133" spans="1:13" ht="12.75">
      <c r="A133" s="74"/>
      <c r="B133" s="210" t="s">
        <v>186</v>
      </c>
      <c r="C133" s="210"/>
      <c r="D133" s="210"/>
      <c r="E133" s="210"/>
      <c r="F133" s="210"/>
      <c r="G133" s="210"/>
      <c r="H133" s="210"/>
      <c r="I133" s="210"/>
      <c r="J133" s="210"/>
      <c r="K133" s="210"/>
      <c r="L133" s="210"/>
      <c r="M133" s="210"/>
    </row>
    <row r="134" ht="12.75">
      <c r="A134" s="74"/>
    </row>
    <row r="135" spans="1:2" ht="12.75">
      <c r="A135" s="76" t="s">
        <v>103</v>
      </c>
      <c r="B135" s="77" t="s">
        <v>104</v>
      </c>
    </row>
    <row r="136" spans="1:12" ht="12.75">
      <c r="A136" s="74"/>
      <c r="B136" s="112" t="s">
        <v>132</v>
      </c>
      <c r="C136" s="112"/>
      <c r="D136" s="112"/>
      <c r="E136" s="112"/>
      <c r="F136" s="112"/>
      <c r="G136" s="112"/>
      <c r="H136" s="112"/>
      <c r="I136" s="112"/>
      <c r="J136" s="112"/>
      <c r="K136" s="112"/>
      <c r="L136" s="112"/>
    </row>
    <row r="137" ht="12.75">
      <c r="A137" s="74"/>
    </row>
    <row r="138" spans="1:2" ht="12.75">
      <c r="A138" s="76" t="s">
        <v>105</v>
      </c>
      <c r="B138" s="77" t="s">
        <v>106</v>
      </c>
    </row>
    <row r="139" spans="1:2" ht="12.75">
      <c r="A139" s="74"/>
      <c r="B139" s="16" t="s">
        <v>206</v>
      </c>
    </row>
    <row r="140" spans="1:12" ht="12.75">
      <c r="A140" s="110"/>
      <c r="B140" s="111"/>
      <c r="C140" s="111"/>
      <c r="D140" s="111"/>
      <c r="E140" s="111"/>
      <c r="F140" s="111"/>
      <c r="G140" s="111"/>
      <c r="H140" s="111"/>
      <c r="I140" s="111"/>
      <c r="J140" s="111"/>
      <c r="K140" s="111"/>
      <c r="L140" s="111"/>
    </row>
    <row r="141" spans="1:12" ht="12.75">
      <c r="A141" s="110"/>
      <c r="B141" s="238" t="s">
        <v>161</v>
      </c>
      <c r="C141" s="239"/>
      <c r="D141" s="239"/>
      <c r="E141" s="239"/>
      <c r="F141" s="239"/>
      <c r="G141" s="239"/>
      <c r="H141" s="239"/>
      <c r="I141" s="239"/>
      <c r="J141" s="239"/>
      <c r="K141" s="239"/>
      <c r="L141" s="239"/>
    </row>
    <row r="142" spans="1:12" ht="6" customHeight="1">
      <c r="A142" s="110"/>
      <c r="B142" s="111"/>
      <c r="C142" s="111"/>
      <c r="D142" s="111"/>
      <c r="E142" s="111"/>
      <c r="F142" s="111"/>
      <c r="G142" s="111"/>
      <c r="H142" s="111"/>
      <c r="I142" s="111"/>
      <c r="J142" s="111"/>
      <c r="K142" s="111"/>
      <c r="L142" s="111"/>
    </row>
    <row r="143" spans="1:13" ht="12.75">
      <c r="A143" s="110"/>
      <c r="B143" s="186" t="s">
        <v>162</v>
      </c>
      <c r="C143" s="186"/>
      <c r="D143" s="186"/>
      <c r="E143" s="186"/>
      <c r="F143" s="186"/>
      <c r="G143" s="186"/>
      <c r="H143" s="186"/>
      <c r="I143" s="186"/>
      <c r="J143" s="186"/>
      <c r="K143" s="186"/>
      <c r="L143" s="186"/>
      <c r="M143" s="186"/>
    </row>
    <row r="144" spans="1:13" ht="12.75">
      <c r="A144" s="110"/>
      <c r="B144" s="186"/>
      <c r="C144" s="186"/>
      <c r="D144" s="186"/>
      <c r="E144" s="186"/>
      <c r="F144" s="186"/>
      <c r="G144" s="186"/>
      <c r="H144" s="186"/>
      <c r="I144" s="186"/>
      <c r="J144" s="186"/>
      <c r="K144" s="186"/>
      <c r="L144" s="186"/>
      <c r="M144" s="186"/>
    </row>
    <row r="145" spans="1:13" ht="12.75">
      <c r="A145" s="110"/>
      <c r="B145" s="186"/>
      <c r="C145" s="186"/>
      <c r="D145" s="186"/>
      <c r="E145" s="186"/>
      <c r="F145" s="186"/>
      <c r="G145" s="186"/>
      <c r="H145" s="186"/>
      <c r="I145" s="186"/>
      <c r="J145" s="186"/>
      <c r="K145" s="186"/>
      <c r="L145" s="186"/>
      <c r="M145" s="186"/>
    </row>
    <row r="146" spans="1:13" ht="12.75" customHeight="1">
      <c r="A146" s="110"/>
      <c r="B146" s="186"/>
      <c r="C146" s="186"/>
      <c r="D146" s="186"/>
      <c r="E146" s="186"/>
      <c r="F146" s="186"/>
      <c r="G146" s="186"/>
      <c r="H146" s="186"/>
      <c r="I146" s="186"/>
      <c r="J146" s="186"/>
      <c r="K146" s="186"/>
      <c r="L146" s="186"/>
      <c r="M146" s="186"/>
    </row>
    <row r="147" spans="1:13" ht="12.75" customHeight="1">
      <c r="A147" s="110"/>
      <c r="B147" s="186"/>
      <c r="C147" s="186"/>
      <c r="D147" s="186"/>
      <c r="E147" s="186"/>
      <c r="F147" s="186"/>
      <c r="G147" s="186"/>
      <c r="H147" s="186"/>
      <c r="I147" s="186"/>
      <c r="J147" s="186"/>
      <c r="K147" s="186"/>
      <c r="L147" s="186"/>
      <c r="M147" s="186"/>
    </row>
    <row r="148" spans="1:13" ht="12.75">
      <c r="A148" s="110"/>
      <c r="B148" s="186"/>
      <c r="C148" s="186"/>
      <c r="D148" s="186"/>
      <c r="E148" s="186"/>
      <c r="F148" s="186"/>
      <c r="G148" s="186"/>
      <c r="H148" s="186"/>
      <c r="I148" s="186"/>
      <c r="J148" s="186"/>
      <c r="K148" s="186"/>
      <c r="L148" s="186"/>
      <c r="M148" s="186"/>
    </row>
    <row r="149" spans="1:13" ht="66.75" customHeight="1">
      <c r="A149" s="110"/>
      <c r="B149" s="233" t="s">
        <v>202</v>
      </c>
      <c r="C149" s="233"/>
      <c r="D149" s="233"/>
      <c r="E149" s="233"/>
      <c r="F149" s="233"/>
      <c r="G149" s="233"/>
      <c r="H149" s="233"/>
      <c r="I149" s="233"/>
      <c r="J149" s="233"/>
      <c r="K149" s="233"/>
      <c r="L149" s="233"/>
      <c r="M149" s="233"/>
    </row>
    <row r="150" spans="1:13" ht="12.75">
      <c r="A150" s="110"/>
      <c r="B150" s="150"/>
      <c r="C150" s="150"/>
      <c r="D150" s="150"/>
      <c r="E150" s="150"/>
      <c r="F150" s="150"/>
      <c r="G150" s="150"/>
      <c r="H150" s="150"/>
      <c r="I150" s="150"/>
      <c r="J150" s="150"/>
      <c r="K150" s="150"/>
      <c r="L150" s="150"/>
      <c r="M150" s="150"/>
    </row>
    <row r="151" spans="1:13" ht="78" customHeight="1">
      <c r="A151" s="110"/>
      <c r="B151" s="233" t="s">
        <v>229</v>
      </c>
      <c r="C151" s="233"/>
      <c r="D151" s="233"/>
      <c r="E151" s="233"/>
      <c r="F151" s="233"/>
      <c r="G151" s="233"/>
      <c r="H151" s="233"/>
      <c r="I151" s="233"/>
      <c r="J151" s="233"/>
      <c r="K151" s="233"/>
      <c r="L151" s="233"/>
      <c r="M151" s="233"/>
    </row>
    <row r="152" spans="1:13" ht="12.75">
      <c r="A152" s="74"/>
      <c r="B152" s="149"/>
      <c r="C152" s="149"/>
      <c r="D152" s="149"/>
      <c r="E152" s="149"/>
      <c r="F152" s="149"/>
      <c r="G152" s="149"/>
      <c r="H152" s="149"/>
      <c r="I152" s="149"/>
      <c r="J152" s="149"/>
      <c r="K152" s="149"/>
      <c r="L152" s="149"/>
      <c r="M152" s="149"/>
    </row>
    <row r="153" spans="1:12" ht="12.75">
      <c r="A153" s="76" t="s">
        <v>107</v>
      </c>
      <c r="B153" s="77" t="s">
        <v>108</v>
      </c>
      <c r="L153" s="103"/>
    </row>
    <row r="154" spans="1:12" ht="12.75">
      <c r="A154" s="74"/>
      <c r="B154" s="184" t="s">
        <v>119</v>
      </c>
      <c r="C154" s="184"/>
      <c r="D154" s="184"/>
      <c r="E154" s="184"/>
      <c r="F154" s="184"/>
      <c r="G154" s="184"/>
      <c r="H154" s="184"/>
      <c r="I154" s="184"/>
      <c r="J154" s="184"/>
      <c r="K154" s="184"/>
      <c r="L154" s="184"/>
    </row>
    <row r="155" spans="1:12" ht="12.75">
      <c r="A155" s="74"/>
      <c r="B155" s="82"/>
      <c r="C155" s="82"/>
      <c r="D155" s="82"/>
      <c r="E155" s="82"/>
      <c r="F155" s="82"/>
      <c r="G155" s="82"/>
      <c r="H155" s="82"/>
      <c r="I155" s="82"/>
      <c r="J155" s="82"/>
      <c r="K155" s="82"/>
      <c r="L155" s="82"/>
    </row>
    <row r="156" spans="1:4" ht="12.75" customHeight="1">
      <c r="A156" s="79" t="s">
        <v>208</v>
      </c>
      <c r="B156" s="80" t="s">
        <v>193</v>
      </c>
      <c r="C156" s="15"/>
      <c r="D156" s="15"/>
    </row>
    <row r="157" spans="1:3" ht="12.75">
      <c r="A157" s="74"/>
      <c r="B157" s="74" t="s">
        <v>61</v>
      </c>
      <c r="C157" s="16" t="s">
        <v>109</v>
      </c>
    </row>
    <row r="158" spans="1:13" ht="12.75">
      <c r="A158" s="74"/>
      <c r="B158" s="74"/>
      <c r="C158" s="232" t="s">
        <v>194</v>
      </c>
      <c r="D158" s="232"/>
      <c r="E158" s="232"/>
      <c r="F158" s="232"/>
      <c r="G158" s="232"/>
      <c r="H158" s="232"/>
      <c r="I158" s="232"/>
      <c r="J158" s="232"/>
      <c r="K158" s="232"/>
      <c r="L158" s="232"/>
      <c r="M158" s="232"/>
    </row>
    <row r="159" spans="1:13" ht="12.75">
      <c r="A159" s="74"/>
      <c r="B159" s="74"/>
      <c r="C159" s="232"/>
      <c r="D159" s="232"/>
      <c r="E159" s="232"/>
      <c r="F159" s="232"/>
      <c r="G159" s="232"/>
      <c r="H159" s="232"/>
      <c r="I159" s="232"/>
      <c r="J159" s="232"/>
      <c r="K159" s="232"/>
      <c r="L159" s="232"/>
      <c r="M159" s="232"/>
    </row>
    <row r="160" spans="1:13" ht="12.75">
      <c r="A160" s="74"/>
      <c r="B160" s="74"/>
      <c r="C160" s="113"/>
      <c r="D160" s="113"/>
      <c r="E160" s="113"/>
      <c r="F160" s="113"/>
      <c r="G160" s="113"/>
      <c r="H160" s="113"/>
      <c r="I160" s="113"/>
      <c r="J160" s="113"/>
      <c r="K160" s="113"/>
      <c r="L160" s="113"/>
      <c r="M160" s="113"/>
    </row>
    <row r="161" spans="1:13" ht="12.75" customHeight="1">
      <c r="A161" s="74"/>
      <c r="B161" s="74"/>
      <c r="C161" s="114"/>
      <c r="D161" s="115"/>
      <c r="E161" s="116"/>
      <c r="F161" s="217" t="s">
        <v>215</v>
      </c>
      <c r="G161" s="218"/>
      <c r="H161" s="217" t="s">
        <v>216</v>
      </c>
      <c r="I161" s="235"/>
      <c r="J161" s="235"/>
      <c r="K161" s="218"/>
      <c r="L161" s="113"/>
      <c r="M161" s="113"/>
    </row>
    <row r="162" spans="1:13" ht="12.75">
      <c r="A162" s="74"/>
      <c r="B162" s="74"/>
      <c r="C162" s="117"/>
      <c r="D162" s="118"/>
      <c r="E162" s="119"/>
      <c r="F162" s="219"/>
      <c r="G162" s="220"/>
      <c r="H162" s="219"/>
      <c r="I162" s="236"/>
      <c r="J162" s="236"/>
      <c r="K162" s="220"/>
      <c r="L162" s="113"/>
      <c r="M162" s="113"/>
    </row>
    <row r="163" spans="1:13" ht="12.75">
      <c r="A163" s="74"/>
      <c r="B163" s="74"/>
      <c r="C163" s="122"/>
      <c r="D163" s="123"/>
      <c r="E163" s="124"/>
      <c r="F163" s="120">
        <v>2009</v>
      </c>
      <c r="G163" s="125">
        <v>2008</v>
      </c>
      <c r="H163" s="120"/>
      <c r="I163" s="121">
        <v>2009</v>
      </c>
      <c r="J163" s="217">
        <v>2008</v>
      </c>
      <c r="K163" s="218"/>
      <c r="L163" s="113"/>
      <c r="M163" s="113"/>
    </row>
    <row r="164" spans="1:13" ht="12.75">
      <c r="A164" s="74"/>
      <c r="B164" s="74"/>
      <c r="C164" s="230" t="s">
        <v>195</v>
      </c>
      <c r="D164" s="231"/>
      <c r="E164" s="116"/>
      <c r="F164" s="178">
        <v>270775</v>
      </c>
      <c r="G164" s="126">
        <v>195909</v>
      </c>
      <c r="H164" s="132"/>
      <c r="I164" s="165">
        <v>414159</v>
      </c>
      <c r="J164" s="166"/>
      <c r="K164" s="161">
        <v>539037</v>
      </c>
      <c r="L164" s="113"/>
      <c r="M164" s="179"/>
    </row>
    <row r="165" spans="1:13" ht="12.75">
      <c r="A165" s="74"/>
      <c r="B165" s="74"/>
      <c r="C165" s="221" t="s">
        <v>133</v>
      </c>
      <c r="D165" s="222"/>
      <c r="E165" s="223"/>
      <c r="F165" s="126">
        <v>76029000</v>
      </c>
      <c r="G165" s="126">
        <v>75504000</v>
      </c>
      <c r="H165" s="126"/>
      <c r="I165" s="165">
        <f>F165</f>
        <v>76029000</v>
      </c>
      <c r="J165" s="167"/>
      <c r="K165" s="162">
        <v>75504000</v>
      </c>
      <c r="L165" s="113"/>
      <c r="M165" s="113"/>
    </row>
    <row r="166" spans="1:13" ht="12.75">
      <c r="A166" s="74"/>
      <c r="B166" s="74"/>
      <c r="C166" s="221"/>
      <c r="D166" s="222"/>
      <c r="E166" s="223"/>
      <c r="F166" s="117"/>
      <c r="G166" s="127"/>
      <c r="H166" s="117"/>
      <c r="I166" s="118"/>
      <c r="J166" s="167"/>
      <c r="K166" s="163"/>
      <c r="L166" s="113"/>
      <c r="M166" s="113"/>
    </row>
    <row r="167" spans="1:13" ht="12.75">
      <c r="A167" s="74"/>
      <c r="B167" s="74"/>
      <c r="C167" s="224" t="s">
        <v>196</v>
      </c>
      <c r="D167" s="225"/>
      <c r="E167" s="226"/>
      <c r="F167" s="128">
        <f>F164/F165*100</f>
        <v>0.3561469965407937</v>
      </c>
      <c r="G167" s="129">
        <v>0.25946837253655436</v>
      </c>
      <c r="H167" s="128"/>
      <c r="I167" s="164">
        <f>I164/I165*100</f>
        <v>0.544738192005682</v>
      </c>
      <c r="J167" s="167"/>
      <c r="K167" s="158">
        <v>0.7139184678957406</v>
      </c>
      <c r="L167" s="113"/>
      <c r="M167" s="113"/>
    </row>
    <row r="168" spans="1:13" ht="12.75">
      <c r="A168" s="74"/>
      <c r="B168" s="74"/>
      <c r="C168" s="227"/>
      <c r="D168" s="228"/>
      <c r="E168" s="229"/>
      <c r="F168" s="122"/>
      <c r="G168" s="130"/>
      <c r="H168" s="122"/>
      <c r="I168" s="123"/>
      <c r="J168" s="159"/>
      <c r="K168" s="160"/>
      <c r="L168" s="113"/>
      <c r="M168" s="113"/>
    </row>
    <row r="169" spans="1:12" ht="12.75">
      <c r="A169" s="74"/>
      <c r="C169" s="131"/>
      <c r="D169" s="131"/>
      <c r="E169" s="131"/>
      <c r="F169" s="131"/>
      <c r="G169" s="131"/>
      <c r="H169" s="131"/>
      <c r="I169" s="131"/>
      <c r="J169" s="131"/>
      <c r="K169" s="131"/>
      <c r="L169" s="131"/>
    </row>
    <row r="170" spans="1:12" ht="12.75">
      <c r="A170" s="74"/>
      <c r="B170" s="16" t="s">
        <v>211</v>
      </c>
      <c r="C170" s="157" t="s">
        <v>212</v>
      </c>
      <c r="D170" s="131"/>
      <c r="E170" s="131"/>
      <c r="F170" s="131"/>
      <c r="G170" s="131"/>
      <c r="H170" s="131"/>
      <c r="I170" s="131"/>
      <c r="J170" s="131"/>
      <c r="K170" s="131"/>
      <c r="L170" s="131"/>
    </row>
    <row r="171" spans="1:12" ht="12.75">
      <c r="A171" s="74"/>
      <c r="C171" s="157" t="s">
        <v>213</v>
      </c>
      <c r="D171" s="131"/>
      <c r="E171" s="131"/>
      <c r="F171" s="131"/>
      <c r="G171" s="131"/>
      <c r="H171" s="131"/>
      <c r="I171" s="131"/>
      <c r="J171" s="131"/>
      <c r="K171" s="131"/>
      <c r="L171" s="131"/>
    </row>
    <row r="172" spans="1:12" ht="12.75">
      <c r="A172" s="74"/>
      <c r="C172" s="157"/>
      <c r="D172" s="131"/>
      <c r="E172" s="131"/>
      <c r="F172" s="131"/>
      <c r="G172" s="131"/>
      <c r="H172" s="131"/>
      <c r="I172" s="131"/>
      <c r="J172" s="131"/>
      <c r="K172" s="131"/>
      <c r="L172" s="131"/>
    </row>
    <row r="173" spans="1:3" ht="12.75">
      <c r="A173" s="74"/>
      <c r="C173" s="157"/>
    </row>
    <row r="174" spans="1:11" ht="12.75">
      <c r="A174" s="16" t="s">
        <v>110</v>
      </c>
      <c r="K174" s="16" t="s">
        <v>24</v>
      </c>
    </row>
    <row r="177" ht="12.75">
      <c r="A177" s="16" t="s">
        <v>111</v>
      </c>
    </row>
    <row r="178" ht="12.75">
      <c r="A178" s="16" t="s">
        <v>112</v>
      </c>
    </row>
    <row r="180" ht="12.75">
      <c r="A180" s="16" t="s">
        <v>113</v>
      </c>
    </row>
    <row r="182" spans="1:4" ht="12.75">
      <c r="A182" s="216" t="s">
        <v>233</v>
      </c>
      <c r="B182" s="216"/>
      <c r="C182" s="216"/>
      <c r="D182" s="216"/>
    </row>
    <row r="183" ht="12.75">
      <c r="A183" s="74"/>
    </row>
  </sheetData>
  <sheetProtection/>
  <mergeCells count="48">
    <mergeCell ref="J163:K163"/>
    <mergeCell ref="H161:K162"/>
    <mergeCell ref="D90:I90"/>
    <mergeCell ref="B143:M148"/>
    <mergeCell ref="B98:M98"/>
    <mergeCell ref="B127:M127"/>
    <mergeCell ref="B130:L130"/>
    <mergeCell ref="B141:L141"/>
    <mergeCell ref="B151:M151"/>
    <mergeCell ref="B154:L154"/>
    <mergeCell ref="C158:M159"/>
    <mergeCell ref="B149:M149"/>
    <mergeCell ref="D89:I89"/>
    <mergeCell ref="B101:M103"/>
    <mergeCell ref="B106:M107"/>
    <mergeCell ref="D86:I86"/>
    <mergeCell ref="D87:I87"/>
    <mergeCell ref="A182:D182"/>
    <mergeCell ref="F161:G162"/>
    <mergeCell ref="C165:E166"/>
    <mergeCell ref="C167:E168"/>
    <mergeCell ref="C164:D164"/>
    <mergeCell ref="B110:M110"/>
    <mergeCell ref="B124:L124"/>
    <mergeCell ref="B133:M133"/>
    <mergeCell ref="B75:L77"/>
    <mergeCell ref="D53:E53"/>
    <mergeCell ref="D56:F56"/>
    <mergeCell ref="B61:M62"/>
    <mergeCell ref="B65:M65"/>
    <mergeCell ref="B69:M69"/>
    <mergeCell ref="I82:J82"/>
    <mergeCell ref="I84:J84"/>
    <mergeCell ref="D88:I88"/>
    <mergeCell ref="A1:M1"/>
    <mergeCell ref="A2:M2"/>
    <mergeCell ref="A3:M3"/>
    <mergeCell ref="A4:M4"/>
    <mergeCell ref="A5:M5"/>
    <mergeCell ref="B38:L38"/>
    <mergeCell ref="D48:F48"/>
    <mergeCell ref="D45:E45"/>
    <mergeCell ref="B35:L35"/>
    <mergeCell ref="B31:M32"/>
    <mergeCell ref="B11:M12"/>
    <mergeCell ref="B14:M15"/>
    <mergeCell ref="B27:M28"/>
    <mergeCell ref="B17:M19"/>
  </mergeCells>
  <printOptions horizontalCentered="1"/>
  <pageMargins left="0.69" right="0.45" top="0.64" bottom="0.75" header="0.5" footer="0.5"/>
  <pageSetup fitToHeight="3" horizontalDpi="600" verticalDpi="600" orientation="portrait" paperSize="9" scale="75" r:id="rId1"/>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 </cp:lastModifiedBy>
  <cp:lastPrinted>2009-08-28T01:58:41Z</cp:lastPrinted>
  <dcterms:created xsi:type="dcterms:W3CDTF">2005-11-07T02:31:06Z</dcterms:created>
  <dcterms:modified xsi:type="dcterms:W3CDTF">2009-08-28T02:00:02Z</dcterms:modified>
  <cp:category/>
  <cp:version/>
  <cp:contentType/>
  <cp:contentStatus/>
</cp:coreProperties>
</file>